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ng Tak Shing\Desktop\CityU SCHK Marathon Briefing Session 2016-2017\"/>
    </mc:Choice>
  </mc:AlternateContent>
  <bookViews>
    <workbookView xWindow="0" yWindow="0" windowWidth="20490" windowHeight="7485"/>
  </bookViews>
  <sheets>
    <sheet name="工作表2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6" i="2" l="1"/>
  <c r="F207" i="2"/>
  <c r="F208" i="2"/>
  <c r="F209" i="2"/>
  <c r="F210" i="2"/>
  <c r="F211" i="2"/>
  <c r="F212" i="2"/>
  <c r="F213" i="2"/>
  <c r="F214" i="2"/>
  <c r="F194" i="2"/>
  <c r="F195" i="2"/>
  <c r="F196" i="2"/>
  <c r="F197" i="2"/>
  <c r="F198" i="2"/>
  <c r="F199" i="2"/>
  <c r="F200" i="2"/>
  <c r="F201" i="2"/>
  <c r="F202" i="2"/>
  <c r="H27" i="2" l="1"/>
  <c r="H29" i="2" s="1"/>
  <c r="H23" i="2"/>
  <c r="J23" i="2" s="1"/>
  <c r="G43" i="2"/>
  <c r="G36" i="2"/>
  <c r="F144" i="2" s="1"/>
  <c r="J144" i="2" s="1"/>
  <c r="J36" i="2" l="1"/>
  <c r="F192" i="2"/>
  <c r="F204" i="2"/>
  <c r="J43" i="2"/>
  <c r="G44" i="2" s="1"/>
  <c r="G46" i="2" s="1"/>
  <c r="F48" i="2"/>
  <c r="F151" i="2"/>
  <c r="F147" i="2"/>
  <c r="F152" i="2"/>
  <c r="F148" i="2"/>
  <c r="F153" i="2"/>
  <c r="F149" i="2"/>
  <c r="F145" i="2"/>
  <c r="F154" i="2"/>
  <c r="F146" i="2"/>
  <c r="F150" i="2"/>
  <c r="F156" i="2"/>
  <c r="J156" i="2" s="1"/>
  <c r="F108" i="2"/>
  <c r="J108" i="2" s="1"/>
  <c r="F168" i="2"/>
  <c r="J168" i="2" s="1"/>
  <c r="F120" i="2"/>
  <c r="J120" i="2" s="1"/>
  <c r="F72" i="2"/>
  <c r="J72" i="2" s="1"/>
  <c r="F180" i="2"/>
  <c r="J180" i="2" s="1"/>
  <c r="F132" i="2"/>
  <c r="J132" i="2" s="1"/>
  <c r="F84" i="2"/>
  <c r="J84" i="2" s="1"/>
  <c r="F96" i="2"/>
  <c r="J96" i="2" s="1"/>
  <c r="F60" i="2"/>
  <c r="J60" i="2" s="1"/>
  <c r="F55" i="2" l="1"/>
  <c r="H55" i="2" s="1"/>
  <c r="J48" i="2"/>
  <c r="F193" i="2"/>
  <c r="J192" i="2"/>
  <c r="F205" i="2"/>
  <c r="J205" i="2" s="1"/>
  <c r="J204" i="2"/>
  <c r="F56" i="2"/>
  <c r="F49" i="2"/>
  <c r="H49" i="2" s="1"/>
  <c r="F51" i="2"/>
  <c r="H51" i="2" s="1"/>
  <c r="F58" i="2"/>
  <c r="J58" i="2" s="1"/>
  <c r="F54" i="2"/>
  <c r="F53" i="2"/>
  <c r="H53" i="2" s="1"/>
  <c r="J55" i="2"/>
  <c r="F52" i="2"/>
  <c r="H52" i="2" s="1"/>
  <c r="F57" i="2"/>
  <c r="F50" i="2"/>
  <c r="J50" i="2" s="1"/>
  <c r="J145" i="2"/>
  <c r="H145" i="2"/>
  <c r="H152" i="2"/>
  <c r="J152" i="2"/>
  <c r="H148" i="2"/>
  <c r="J148" i="2"/>
  <c r="J49" i="2"/>
  <c r="F92" i="2"/>
  <c r="F88" i="2"/>
  <c r="F93" i="2"/>
  <c r="F89" i="2"/>
  <c r="F85" i="2"/>
  <c r="F94" i="2"/>
  <c r="F90" i="2"/>
  <c r="F86" i="2"/>
  <c r="F91" i="2"/>
  <c r="F87" i="2"/>
  <c r="F129" i="2"/>
  <c r="F125" i="2"/>
  <c r="F121" i="2"/>
  <c r="F130" i="2"/>
  <c r="F126" i="2"/>
  <c r="F122" i="2"/>
  <c r="F127" i="2"/>
  <c r="F123" i="2"/>
  <c r="F128" i="2"/>
  <c r="F124" i="2"/>
  <c r="J54" i="2"/>
  <c r="H54" i="2"/>
  <c r="J150" i="2"/>
  <c r="H150" i="2"/>
  <c r="J149" i="2"/>
  <c r="H149" i="2"/>
  <c r="J147" i="2"/>
  <c r="H147" i="2"/>
  <c r="H56" i="2"/>
  <c r="J56" i="2"/>
  <c r="F188" i="2"/>
  <c r="F184" i="2"/>
  <c r="F189" i="2"/>
  <c r="F185" i="2"/>
  <c r="F181" i="2"/>
  <c r="F190" i="2"/>
  <c r="F186" i="2"/>
  <c r="F182" i="2"/>
  <c r="F183" i="2"/>
  <c r="F187" i="2"/>
  <c r="F118" i="2"/>
  <c r="F114" i="2"/>
  <c r="F110" i="2"/>
  <c r="F115" i="2"/>
  <c r="F111" i="2"/>
  <c r="F116" i="2"/>
  <c r="F112" i="2"/>
  <c r="F109" i="2"/>
  <c r="F113" i="2"/>
  <c r="F117" i="2"/>
  <c r="J53" i="2"/>
  <c r="J154" i="2"/>
  <c r="H154" i="2"/>
  <c r="F70" i="2"/>
  <c r="F68" i="2"/>
  <c r="F64" i="2"/>
  <c r="F66" i="2"/>
  <c r="F61" i="2"/>
  <c r="F62" i="2"/>
  <c r="F69" i="2"/>
  <c r="F67" i="2"/>
  <c r="F65" i="2"/>
  <c r="F63" i="2"/>
  <c r="F81" i="2"/>
  <c r="F77" i="2"/>
  <c r="F73" i="2"/>
  <c r="F82" i="2"/>
  <c r="F78" i="2"/>
  <c r="F74" i="2"/>
  <c r="F79" i="2"/>
  <c r="F75" i="2"/>
  <c r="F76" i="2"/>
  <c r="F80" i="2"/>
  <c r="F166" i="2"/>
  <c r="F162" i="2"/>
  <c r="F158" i="2"/>
  <c r="F163" i="2"/>
  <c r="F159" i="2"/>
  <c r="F164" i="2"/>
  <c r="F160" i="2"/>
  <c r="F165" i="2"/>
  <c r="F161" i="2"/>
  <c r="F157" i="2"/>
  <c r="F103" i="2"/>
  <c r="F99" i="2"/>
  <c r="F104" i="2"/>
  <c r="F100" i="2"/>
  <c r="F105" i="2"/>
  <c r="F101" i="2"/>
  <c r="F97" i="2"/>
  <c r="F98" i="2"/>
  <c r="F102" i="2"/>
  <c r="F106" i="2"/>
  <c r="F140" i="2"/>
  <c r="F136" i="2"/>
  <c r="F141" i="2"/>
  <c r="F137" i="2"/>
  <c r="F133" i="2"/>
  <c r="F142" i="2"/>
  <c r="F138" i="2"/>
  <c r="F134" i="2"/>
  <c r="F135" i="2"/>
  <c r="F139" i="2"/>
  <c r="F177" i="2"/>
  <c r="F173" i="2"/>
  <c r="F169" i="2"/>
  <c r="F178" i="2"/>
  <c r="F174" i="2"/>
  <c r="F170" i="2"/>
  <c r="F175" i="2"/>
  <c r="F171" i="2"/>
  <c r="F172" i="2"/>
  <c r="F176" i="2"/>
  <c r="J57" i="2"/>
  <c r="H57" i="2"/>
  <c r="H50" i="2"/>
  <c r="J146" i="2"/>
  <c r="H146" i="2"/>
  <c r="J153" i="2"/>
  <c r="H153" i="2"/>
  <c r="J151" i="2"/>
  <c r="H151" i="2"/>
  <c r="H205" i="2" l="1"/>
  <c r="H193" i="2"/>
  <c r="J193" i="2"/>
  <c r="J214" i="2"/>
  <c r="H214" i="2"/>
  <c r="H213" i="2"/>
  <c r="J213" i="2"/>
  <c r="H58" i="2"/>
  <c r="J206" i="2"/>
  <c r="H206" i="2"/>
  <c r="H209" i="2"/>
  <c r="J209" i="2"/>
  <c r="H201" i="2"/>
  <c r="J201" i="2"/>
  <c r="H195" i="2"/>
  <c r="J195" i="2"/>
  <c r="J196" i="2"/>
  <c r="H196" i="2"/>
  <c r="J198" i="2"/>
  <c r="H198" i="2"/>
  <c r="J194" i="2"/>
  <c r="H194" i="2"/>
  <c r="H200" i="2"/>
  <c r="J200" i="2"/>
  <c r="J202" i="2"/>
  <c r="H202" i="2"/>
  <c r="J207" i="2"/>
  <c r="H207" i="2"/>
  <c r="J199" i="2"/>
  <c r="H199" i="2"/>
  <c r="J210" i="2"/>
  <c r="H210" i="2"/>
  <c r="J211" i="2"/>
  <c r="H211" i="2"/>
  <c r="J212" i="2"/>
  <c r="H212" i="2"/>
  <c r="H208" i="2"/>
  <c r="J208" i="2"/>
  <c r="H197" i="2"/>
  <c r="J197" i="2"/>
  <c r="J52" i="2"/>
  <c r="J51" i="2"/>
  <c r="J176" i="2"/>
  <c r="H176" i="2"/>
  <c r="J173" i="2"/>
  <c r="H173" i="2"/>
  <c r="J134" i="2"/>
  <c r="H134" i="2"/>
  <c r="J106" i="2"/>
  <c r="H106" i="2"/>
  <c r="J99" i="2"/>
  <c r="H99" i="2"/>
  <c r="H163" i="2"/>
  <c r="J163" i="2"/>
  <c r="H74" i="2"/>
  <c r="J74" i="2"/>
  <c r="J67" i="2"/>
  <c r="H67" i="2"/>
  <c r="J66" i="2"/>
  <c r="H66" i="2"/>
  <c r="J116" i="2"/>
  <c r="H116" i="2"/>
  <c r="H122" i="2"/>
  <c r="J122" i="2"/>
  <c r="H174" i="2"/>
  <c r="J174" i="2"/>
  <c r="H141" i="2"/>
  <c r="J141" i="2"/>
  <c r="J102" i="2"/>
  <c r="H102" i="2"/>
  <c r="J103" i="2"/>
  <c r="H103" i="2"/>
  <c r="J158" i="2"/>
  <c r="H158" i="2"/>
  <c r="H78" i="2"/>
  <c r="J78" i="2"/>
  <c r="J81" i="2"/>
  <c r="H81" i="2"/>
  <c r="J69" i="2"/>
  <c r="H69" i="2"/>
  <c r="H64" i="2"/>
  <c r="J64" i="2"/>
  <c r="J113" i="2"/>
  <c r="H113" i="2"/>
  <c r="H111" i="2"/>
  <c r="J111" i="2"/>
  <c r="J118" i="2"/>
  <c r="H118" i="2"/>
  <c r="H189" i="2"/>
  <c r="J189" i="2"/>
  <c r="J128" i="2"/>
  <c r="H128" i="2"/>
  <c r="H126" i="2"/>
  <c r="J126" i="2"/>
  <c r="J129" i="2"/>
  <c r="H129" i="2"/>
  <c r="J90" i="2"/>
  <c r="H90" i="2"/>
  <c r="H93" i="2"/>
  <c r="J93" i="2"/>
  <c r="J171" i="2"/>
  <c r="H171" i="2"/>
  <c r="H178" i="2"/>
  <c r="J178" i="2"/>
  <c r="J139" i="2"/>
  <c r="H139" i="2"/>
  <c r="J142" i="2"/>
  <c r="H142" i="2"/>
  <c r="J136" i="2"/>
  <c r="H136" i="2"/>
  <c r="J98" i="2"/>
  <c r="H98" i="2"/>
  <c r="H100" i="2"/>
  <c r="J100" i="2"/>
  <c r="J157" i="2"/>
  <c r="H157" i="2"/>
  <c r="J164" i="2"/>
  <c r="H164" i="2"/>
  <c r="J162" i="2"/>
  <c r="H162" i="2"/>
  <c r="J75" i="2"/>
  <c r="H75" i="2"/>
  <c r="H82" i="2"/>
  <c r="J82" i="2"/>
  <c r="J63" i="2"/>
  <c r="H63" i="2"/>
  <c r="J62" i="2"/>
  <c r="H62" i="2"/>
  <c r="H68" i="2"/>
  <c r="J68" i="2"/>
  <c r="J109" i="2"/>
  <c r="H109" i="2"/>
  <c r="H115" i="2"/>
  <c r="J115" i="2"/>
  <c r="J187" i="2"/>
  <c r="H187" i="2"/>
  <c r="J190" i="2"/>
  <c r="H190" i="2"/>
  <c r="J184" i="2"/>
  <c r="H184" i="2"/>
  <c r="J123" i="2"/>
  <c r="H123" i="2"/>
  <c r="H130" i="2"/>
  <c r="J130" i="2"/>
  <c r="J87" i="2"/>
  <c r="H87" i="2"/>
  <c r="J94" i="2"/>
  <c r="H94" i="2"/>
  <c r="J88" i="2"/>
  <c r="H88" i="2"/>
  <c r="H170" i="2"/>
  <c r="J170" i="2"/>
  <c r="H137" i="2"/>
  <c r="J137" i="2"/>
  <c r="J101" i="2"/>
  <c r="H101" i="2"/>
  <c r="J165" i="2"/>
  <c r="H165" i="2"/>
  <c r="J80" i="2"/>
  <c r="H80" i="2"/>
  <c r="J77" i="2"/>
  <c r="H77" i="2"/>
  <c r="J117" i="2"/>
  <c r="H117" i="2"/>
  <c r="J114" i="2"/>
  <c r="H114" i="2"/>
  <c r="J182" i="2"/>
  <c r="H182" i="2"/>
  <c r="H185" i="2"/>
  <c r="J185" i="2"/>
  <c r="J124" i="2"/>
  <c r="H124" i="2"/>
  <c r="J125" i="2"/>
  <c r="H125" i="2"/>
  <c r="J86" i="2"/>
  <c r="H86" i="2"/>
  <c r="H89" i="2"/>
  <c r="J89" i="2"/>
  <c r="J172" i="2"/>
  <c r="H172" i="2"/>
  <c r="J177" i="2"/>
  <c r="H177" i="2"/>
  <c r="J138" i="2"/>
  <c r="H138" i="2"/>
  <c r="J105" i="2"/>
  <c r="H105" i="2"/>
  <c r="J160" i="2"/>
  <c r="H160" i="2"/>
  <c r="J76" i="2"/>
  <c r="H76" i="2"/>
  <c r="J186" i="2"/>
  <c r="H186" i="2"/>
  <c r="J175" i="2"/>
  <c r="H175" i="2"/>
  <c r="J169" i="2"/>
  <c r="H169" i="2"/>
  <c r="J135" i="2"/>
  <c r="H135" i="2"/>
  <c r="H133" i="2"/>
  <c r="J133" i="2"/>
  <c r="J140" i="2"/>
  <c r="H140" i="2"/>
  <c r="J97" i="2"/>
  <c r="H97" i="2"/>
  <c r="H104" i="2"/>
  <c r="J104" i="2"/>
  <c r="J161" i="2"/>
  <c r="H161" i="2"/>
  <c r="H159" i="2"/>
  <c r="J159" i="2"/>
  <c r="J166" i="2"/>
  <c r="H166" i="2"/>
  <c r="J79" i="2"/>
  <c r="H79" i="2"/>
  <c r="J73" i="2"/>
  <c r="H73" i="2"/>
  <c r="H65" i="2"/>
  <c r="J65" i="2"/>
  <c r="H61" i="2"/>
  <c r="J61" i="2"/>
  <c r="J70" i="2"/>
  <c r="H70" i="2"/>
  <c r="J112" i="2"/>
  <c r="H112" i="2"/>
  <c r="J110" i="2"/>
  <c r="H110" i="2"/>
  <c r="J183" i="2"/>
  <c r="H183" i="2"/>
  <c r="H181" i="2"/>
  <c r="J181" i="2"/>
  <c r="J188" i="2"/>
  <c r="H188" i="2"/>
  <c r="J127" i="2"/>
  <c r="H127" i="2"/>
  <c r="J121" i="2"/>
  <c r="H121" i="2"/>
  <c r="J91" i="2"/>
  <c r="H91" i="2"/>
  <c r="H85" i="2"/>
  <c r="J85" i="2"/>
  <c r="J92" i="2"/>
  <c r="H92" i="2"/>
</calcChain>
</file>

<file path=xl/sharedStrings.xml><?xml version="1.0" encoding="utf-8"?>
<sst xmlns="http://schemas.openxmlformats.org/spreadsheetml/2006/main" count="842" uniqueCount="75">
  <si>
    <t>s</t>
    <phoneticPr fontId="1" type="noConversion"/>
  </si>
  <si>
    <t>min</t>
    <phoneticPr fontId="1" type="noConversion"/>
  </si>
  <si>
    <t>Near 100% VO2max</t>
    <phoneticPr fontId="1" type="noConversion"/>
  </si>
  <si>
    <t>90 to 100% VO2max</t>
    <phoneticPr fontId="1" type="noConversion"/>
  </si>
  <si>
    <t>75 to 85% VO2max</t>
    <phoneticPr fontId="1" type="noConversion"/>
  </si>
  <si>
    <t>At</t>
    <phoneticPr fontId="1" type="noConversion"/>
  </si>
  <si>
    <t>% VO2max speed, or</t>
    <phoneticPr fontId="1" type="noConversion"/>
  </si>
  <si>
    <t>m/s,</t>
    <phoneticPr fontId="1" type="noConversion"/>
  </si>
  <si>
    <t xml:space="preserve">Time to run </t>
    <phoneticPr fontId="1" type="noConversion"/>
  </si>
  <si>
    <t>m =</t>
    <phoneticPr fontId="1" type="noConversion"/>
  </si>
  <si>
    <t>s, or</t>
    <phoneticPr fontId="1" type="noConversion"/>
  </si>
  <si>
    <t>6-minute Run</t>
    <phoneticPr fontId="1" type="noConversion"/>
  </si>
  <si>
    <t>Distance covered in 6 minutes =</t>
    <phoneticPr fontId="1" type="noConversion"/>
  </si>
  <si>
    <t>m</t>
    <phoneticPr fontId="1" type="noConversion"/>
  </si>
  <si>
    <t>m/s</t>
    <phoneticPr fontId="1" type="noConversion"/>
  </si>
  <si>
    <t>Rationales:</t>
    <phoneticPr fontId="1" type="noConversion"/>
  </si>
  <si>
    <t>Field test for VO2max Speed:</t>
    <phoneticPr fontId="1" type="noConversion"/>
  </si>
  <si>
    <t>or</t>
    <phoneticPr fontId="1" type="noConversion"/>
  </si>
  <si>
    <t>3000-m Time Trial</t>
    <phoneticPr fontId="1" type="noConversion"/>
  </si>
  <si>
    <t>Optional test for V4 Speed:</t>
    <phoneticPr fontId="1" type="noConversion"/>
  </si>
  <si>
    <t>Time to finish 3000 m =</t>
    <phoneticPr fontId="1" type="noConversion"/>
  </si>
  <si>
    <t>%</t>
    <phoneticPr fontId="1" type="noConversion"/>
  </si>
  <si>
    <t>Km/h</t>
    <phoneticPr fontId="1" type="noConversion"/>
  </si>
  <si>
    <t>1,500 m, 1 mile (1,609 m), 2K (2,000 m) =</t>
    <phoneticPr fontId="1" type="noConversion"/>
  </si>
  <si>
    <t>3K (3,000 m), 5K (5,000 m) =</t>
    <phoneticPr fontId="1" type="noConversion"/>
  </si>
  <si>
    <t>10K (10,000 m), 15K (15,000 m) =</t>
    <phoneticPr fontId="1" type="noConversion"/>
  </si>
  <si>
    <t>Marathon (42,195 m) =</t>
    <phoneticPr fontId="1" type="noConversion"/>
  </si>
  <si>
    <t>1. Percent VO2max speed of different running events:</t>
    <phoneticPr fontId="1" type="noConversion"/>
  </si>
  <si>
    <t xml:space="preserve">     (All speeds measured in Km/h)</t>
    <phoneticPr fontId="1" type="noConversion"/>
  </si>
  <si>
    <t>Percent VO2max at V4 Speed =</t>
    <phoneticPr fontId="1" type="noConversion"/>
  </si>
  <si>
    <t xml:space="preserve">Billat &amp; Koralsztein (1996). </t>
    <phoneticPr fontId="1" type="noConversion"/>
  </si>
  <si>
    <t>Significance of the velocity at VO2max and the time to exhaustion at this velocity.</t>
  </si>
  <si>
    <t>Sports Medicine, 22(2), pp 90-108.</t>
    <phoneticPr fontId="1" type="noConversion"/>
  </si>
  <si>
    <t>Bragada, J. A., Santos, P. J., Maia, J. A., Colaco, P. J., Lopes, V. P. &amp; Barbosa, T. M. (2010)</t>
    <phoneticPr fontId="1" type="noConversion"/>
  </si>
  <si>
    <t xml:space="preserve">Longitudinal study in 3,000 male runners; relationship between performance and selected </t>
    <phoneticPr fontId="1" type="noConversion"/>
  </si>
  <si>
    <t>physiological parameters.</t>
    <phoneticPr fontId="1" type="noConversion"/>
  </si>
  <si>
    <t>Journal of Sports Science and Medicine, 9, pp 439-444.</t>
    <phoneticPr fontId="1" type="noConversion"/>
  </si>
  <si>
    <t>Denadai, B. S., Ortiz, M. J., Greco, C. C. &amp; de Mello, M. T. (2006).</t>
    <phoneticPr fontId="1" type="noConversion"/>
  </si>
  <si>
    <t>Interval training at 95% and 100% of the velocity at VO2max: effect on aerobic physiological</t>
    <phoneticPr fontId="1" type="noConversion"/>
  </si>
  <si>
    <t>indexes and running performance.</t>
    <phoneticPr fontId="1" type="noConversion"/>
  </si>
  <si>
    <t>Applied Physiology, Nutrition and Metabolism, 31, pp. 737-743.</t>
    <phoneticPr fontId="1" type="noConversion"/>
  </si>
  <si>
    <t>Joyner, M. J. &amp; Coyle, E. F. (2008).</t>
    <phoneticPr fontId="1" type="noConversion"/>
  </si>
  <si>
    <t>Endurance exercise performance: the physiology of champions.</t>
    <phoneticPr fontId="1" type="noConversion"/>
  </si>
  <si>
    <t>Journal of Physiology, 586(1), pp. 35-44.</t>
    <phoneticPr fontId="1" type="noConversion"/>
  </si>
  <si>
    <t>References</t>
    <phoneticPr fontId="1" type="noConversion"/>
  </si>
  <si>
    <t>100 to 115% VO2max</t>
    <phoneticPr fontId="1" type="noConversion"/>
  </si>
  <si>
    <t>2. The average value of time limit at 100% vVO2max is close to 6 minutes.</t>
    <phoneticPr fontId="1" type="noConversion"/>
  </si>
  <si>
    <t>3. Predicted 3000 m Speed = 0.646 + 0.626 x V4 Speed + 0.416 x vVO2max Speed</t>
    <phoneticPr fontId="1" type="noConversion"/>
  </si>
  <si>
    <t>Average speed =</t>
    <phoneticPr fontId="1" type="noConversion"/>
  </si>
  <si>
    <t>Wong-Sir's Running Formulae</t>
    <phoneticPr fontId="1" type="noConversion"/>
  </si>
  <si>
    <t>Height:</t>
    <phoneticPr fontId="1" type="noConversion"/>
  </si>
  <si>
    <t>Weight:</t>
    <phoneticPr fontId="1" type="noConversion"/>
  </si>
  <si>
    <t>cm</t>
    <phoneticPr fontId="1" type="noConversion"/>
  </si>
  <si>
    <t>Kg</t>
    <phoneticPr fontId="1" type="noConversion"/>
  </si>
  <si>
    <t>BMI =</t>
    <phoneticPr fontId="1" type="noConversion"/>
  </si>
  <si>
    <t>Age:</t>
    <phoneticPr fontId="1" type="noConversion"/>
  </si>
  <si>
    <t>HRrest:</t>
    <phoneticPr fontId="1" type="noConversion"/>
  </si>
  <si>
    <t>b.p.m.</t>
    <phoneticPr fontId="1" type="noConversion"/>
  </si>
  <si>
    <t>b.p.m.</t>
    <phoneticPr fontId="1" type="noConversion"/>
  </si>
  <si>
    <t>ml/kg/min</t>
    <phoneticPr fontId="1" type="noConversion"/>
  </si>
  <si>
    <t>Est. VO2max =</t>
    <phoneticPr fontId="1" type="noConversion"/>
  </si>
  <si>
    <t>HRmax =</t>
    <phoneticPr fontId="1" type="noConversion"/>
  </si>
  <si>
    <t>(Billat &amp; Koralsztein, 1996; Bragada, et al., 2010; Denadai, et al., 2006; Joyer &amp; Coyle, 2008; Uth et al., 2004)</t>
    <phoneticPr fontId="1" type="noConversion"/>
  </si>
  <si>
    <t>4. Mass-specific VO2max = 15*(HRmax/HRrest)</t>
    <phoneticPr fontId="1" type="noConversion"/>
  </si>
  <si>
    <t>Uth, N., Sorensen, H., Overgaard, K., and Pedersen, P.K. (2004).</t>
    <phoneticPr fontId="1" type="noConversion"/>
  </si>
  <si>
    <t>Estimation of VO2max from the ratio between HRmax and HRrest - the Heart Rate Ratio Method</t>
    <phoneticPr fontId="1" type="noConversion"/>
  </si>
  <si>
    <t>European Journal of Applied Physiology, 91, pp. 111-115</t>
    <phoneticPr fontId="1" type="noConversion"/>
  </si>
  <si>
    <t>Enter your own data in the boxes below:</t>
    <phoneticPr fontId="1" type="noConversion"/>
  </si>
  <si>
    <t xml:space="preserve">     (in ml/kg/min)</t>
    <phoneticPr fontId="1" type="noConversion"/>
  </si>
  <si>
    <t>Est. V4 (i.e., lactate threshold) Speed =</t>
    <phoneticPr fontId="1" type="noConversion"/>
  </si>
  <si>
    <t>Est. Speed at 100% VO2max =</t>
    <phoneticPr fontId="1" type="noConversion"/>
  </si>
  <si>
    <t>Km/h</t>
    <phoneticPr fontId="1" type="noConversion"/>
  </si>
  <si>
    <t>Personal Information:</t>
    <phoneticPr fontId="1" type="noConversion"/>
  </si>
  <si>
    <t>Enter your own result in the box below:</t>
    <phoneticPr fontId="1" type="noConversion"/>
  </si>
  <si>
    <t>Enter your own result in the boxes below: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</si>
</sst>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3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FF0000"/>
      <name val="Calibri"/>
      <family val="2"/>
    </font>
    <font>
      <b/>
      <sz val="16"/>
      <color rgb="FF006600"/>
      <name val="Calibri"/>
      <family val="2"/>
    </font>
    <font>
      <b/>
      <sz val="16"/>
      <color rgb="FF000099"/>
      <name val="Calibri"/>
      <family val="2"/>
    </font>
    <font>
      <sz val="11"/>
      <color rgb="FFFF0000"/>
      <name val="Calibri"/>
      <family val="2"/>
    </font>
    <font>
      <b/>
      <sz val="18"/>
      <color rgb="FF00660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2"/>
      <color rgb="FF000099"/>
      <name val="Calibri"/>
      <family val="2"/>
    </font>
    <font>
      <sz val="11"/>
      <color rgb="FF000099"/>
      <name val="Calibri"/>
      <family val="2"/>
    </font>
    <font>
      <b/>
      <sz val="12"/>
      <color theme="1"/>
      <name val="Calibri"/>
      <family val="2"/>
    </font>
    <font>
      <b/>
      <u/>
      <sz val="18"/>
      <color theme="1"/>
      <name val="Calibri"/>
      <family val="2"/>
    </font>
    <font>
      <b/>
      <u/>
      <sz val="20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新細明體"/>
      <family val="2"/>
      <charset val="136"/>
      <scheme val="minor"/>
    </font>
    <font>
      <b/>
      <sz val="40"/>
      <color theme="1"/>
      <name val="Calibri"/>
      <family val="2"/>
    </font>
    <font>
      <sz val="14"/>
      <color rgb="FF000099"/>
      <name val="Calibri"/>
      <family val="2"/>
    </font>
    <font>
      <sz val="16"/>
      <color theme="1"/>
      <name val="新細明體"/>
      <family val="2"/>
      <charset val="136"/>
      <scheme val="minor"/>
    </font>
    <font>
      <sz val="16"/>
      <color rgb="FF000099"/>
      <name val="Calibri"/>
      <family val="2"/>
    </font>
    <font>
      <sz val="11"/>
      <name val="Calibri"/>
      <family val="2"/>
    </font>
    <font>
      <sz val="6"/>
      <color theme="1"/>
      <name val="Calibri"/>
      <family val="2"/>
    </font>
    <font>
      <sz val="6"/>
      <color theme="1"/>
      <name val="新細明體"/>
      <family val="2"/>
      <charset val="136"/>
      <scheme val="minor"/>
    </font>
    <font>
      <sz val="6"/>
      <color rgb="FFFF0000"/>
      <name val="Calibri"/>
      <family val="2"/>
    </font>
    <font>
      <sz val="6"/>
      <color rgb="FF000099"/>
      <name val="Calibri"/>
      <family val="2"/>
    </font>
    <font>
      <b/>
      <sz val="6"/>
      <color theme="1"/>
      <name val="Calibri"/>
      <family val="2"/>
    </font>
    <font>
      <b/>
      <sz val="6"/>
      <color rgb="FF000099"/>
      <name val="Calibri"/>
      <family val="2"/>
    </font>
    <font>
      <b/>
      <sz val="6"/>
      <color rgb="FFFF0000"/>
      <name val="Calibri"/>
      <family val="2"/>
    </font>
    <font>
      <b/>
      <sz val="6"/>
      <color rgb="FF006600"/>
      <name val="Calibri"/>
      <family val="2"/>
    </font>
    <font>
      <sz val="6"/>
      <name val="Calibri"/>
      <family val="2"/>
    </font>
    <font>
      <sz val="11"/>
      <color theme="1"/>
      <name val="Calibri"/>
      <family val="2"/>
    </font>
    <font>
      <sz val="11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176" fontId="4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2" xfId="0" applyFont="1" applyBorder="1">
      <alignment vertical="center"/>
    </xf>
    <xf numFmtId="2" fontId="6" fillId="0" borderId="0" xfId="0" applyNumberFormat="1" applyFont="1">
      <alignment vertical="center"/>
    </xf>
    <xf numFmtId="0" fontId="7" fillId="0" borderId="0" xfId="0" applyFont="1">
      <alignment vertical="center"/>
    </xf>
    <xf numFmtId="2" fontId="6" fillId="0" borderId="2" xfId="0" applyNumberFormat="1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8" fillId="0" borderId="5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2" fontId="4" fillId="0" borderId="0" xfId="0" applyNumberFormat="1" applyFont="1">
      <alignment vertical="center"/>
    </xf>
    <xf numFmtId="2" fontId="6" fillId="0" borderId="0" xfId="0" applyNumberFormat="1" applyFont="1" applyAlignment="1">
      <alignment vertical="center"/>
    </xf>
    <xf numFmtId="0" fontId="18" fillId="2" borderId="4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23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27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2" fontId="28" fillId="0" borderId="0" xfId="0" applyNumberFormat="1" applyFont="1" applyBorder="1">
      <alignment vertical="center"/>
    </xf>
    <xf numFmtId="0" fontId="30" fillId="0" borderId="0" xfId="0" applyFont="1" applyBorder="1">
      <alignment vertical="center"/>
    </xf>
    <xf numFmtId="2" fontId="28" fillId="0" borderId="0" xfId="0" applyNumberFormat="1" applyFont="1">
      <alignment vertical="center"/>
    </xf>
    <xf numFmtId="0" fontId="2" fillId="0" borderId="2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32" fillId="0" borderId="0" xfId="0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tabSelected="1" workbookViewId="0">
      <selection activeCell="M12" sqref="M12"/>
    </sheetView>
  </sheetViews>
  <sheetFormatPr defaultRowHeight="21" x14ac:dyDescent="0.25"/>
  <cols>
    <col min="1" max="2" width="9" style="1"/>
    <col min="3" max="3" width="5.25" style="1" customWidth="1"/>
    <col min="4" max="4" width="9" style="1" customWidth="1"/>
    <col min="5" max="5" width="11" style="1" customWidth="1"/>
    <col min="6" max="6" width="9" style="1"/>
    <col min="7" max="7" width="8.5" style="1" customWidth="1"/>
    <col min="8" max="8" width="5.375" style="1" customWidth="1"/>
    <col min="9" max="9" width="5.5" style="1" customWidth="1"/>
    <col min="10" max="10" width="9" style="1"/>
    <col min="11" max="11" width="8.25" style="1" customWidth="1"/>
  </cols>
  <sheetData>
    <row r="1" spans="1:11" ht="51.75" thickBot="1" x14ac:dyDescent="0.3">
      <c r="A1" s="35" t="s">
        <v>49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s="43" customFormat="1" ht="8.25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23.25" x14ac:dyDescent="0.25">
      <c r="A3" s="25" t="s">
        <v>15</v>
      </c>
      <c r="K3" s="22"/>
    </row>
    <row r="4" spans="1:11" ht="16.5" x14ac:dyDescent="0.25">
      <c r="A4" s="41" t="s">
        <v>62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s="43" customFormat="1" ht="8.25" x14ac:dyDescent="0.25">
      <c r="A5" s="59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ht="18.75" x14ac:dyDescent="0.25">
      <c r="A6" s="27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18.75" x14ac:dyDescent="0.25">
      <c r="A7" s="19"/>
      <c r="B7" s="19"/>
      <c r="C7" s="19"/>
      <c r="D7" s="19"/>
      <c r="E7" s="19"/>
      <c r="F7" s="20" t="s">
        <v>23</v>
      </c>
      <c r="G7" s="19" t="s">
        <v>45</v>
      </c>
      <c r="H7" s="19"/>
      <c r="I7" s="19"/>
      <c r="J7" s="19"/>
      <c r="K7" s="19"/>
    </row>
    <row r="8" spans="1:11" ht="18.75" x14ac:dyDescent="0.25">
      <c r="A8" s="19"/>
      <c r="B8" s="19"/>
      <c r="C8" s="19"/>
      <c r="D8" s="19"/>
      <c r="E8" s="19"/>
      <c r="F8" s="20" t="s">
        <v>24</v>
      </c>
      <c r="G8" s="19" t="s">
        <v>2</v>
      </c>
      <c r="H8" s="19"/>
      <c r="I8" s="19"/>
      <c r="J8" s="19"/>
      <c r="K8" s="19"/>
    </row>
    <row r="9" spans="1:11" ht="18.75" x14ac:dyDescent="0.25">
      <c r="A9" s="19"/>
      <c r="B9" s="19"/>
      <c r="C9" s="19"/>
      <c r="D9" s="19"/>
      <c r="E9" s="19"/>
      <c r="F9" s="20" t="s">
        <v>25</v>
      </c>
      <c r="G9" s="19" t="s">
        <v>3</v>
      </c>
      <c r="H9" s="19"/>
      <c r="I9" s="19"/>
      <c r="J9" s="19"/>
      <c r="K9" s="19"/>
    </row>
    <row r="10" spans="1:11" ht="18.75" x14ac:dyDescent="0.25">
      <c r="A10" s="19"/>
      <c r="B10" s="19"/>
      <c r="C10" s="19"/>
      <c r="D10" s="19"/>
      <c r="E10" s="19"/>
      <c r="F10" s="20" t="s">
        <v>26</v>
      </c>
      <c r="G10" s="19" t="s">
        <v>4</v>
      </c>
      <c r="H10" s="19"/>
      <c r="I10" s="19"/>
      <c r="J10" s="19"/>
      <c r="K10" s="19"/>
    </row>
    <row r="11" spans="1:11" s="43" customFormat="1" ht="8.25" x14ac:dyDescent="0.25">
      <c r="A11" s="46"/>
      <c r="B11" s="46"/>
      <c r="C11" s="46"/>
      <c r="D11" s="46"/>
      <c r="E11" s="46"/>
      <c r="F11" s="44"/>
      <c r="G11" s="46"/>
      <c r="H11" s="46"/>
      <c r="I11" s="46"/>
      <c r="J11" s="46"/>
      <c r="K11" s="46"/>
    </row>
    <row r="12" spans="1:11" ht="18.75" x14ac:dyDescent="0.25">
      <c r="A12" s="27" t="s">
        <v>46</v>
      </c>
      <c r="B12" s="19"/>
      <c r="C12" s="19"/>
      <c r="D12" s="20"/>
      <c r="E12" s="29"/>
      <c r="F12" s="19"/>
      <c r="G12" s="19"/>
      <c r="H12" s="19"/>
      <c r="I12" s="19"/>
      <c r="J12" s="19"/>
      <c r="K12" s="19"/>
    </row>
    <row r="13" spans="1:11" s="43" customFormat="1" ht="8.25" x14ac:dyDescent="0.25">
      <c r="A13" s="60"/>
      <c r="B13" s="46"/>
      <c r="C13" s="46"/>
      <c r="D13" s="44"/>
      <c r="E13" s="48"/>
      <c r="F13" s="46"/>
      <c r="G13" s="46"/>
      <c r="H13" s="46"/>
      <c r="I13" s="46"/>
      <c r="J13" s="46"/>
      <c r="K13" s="46"/>
    </row>
    <row r="14" spans="1:11" ht="18.75" x14ac:dyDescent="0.25">
      <c r="A14" s="27" t="s">
        <v>47</v>
      </c>
      <c r="B14" s="19"/>
      <c r="C14" s="19"/>
      <c r="D14" s="20"/>
      <c r="E14" s="29"/>
      <c r="F14" s="19"/>
      <c r="G14" s="19"/>
      <c r="H14" s="19"/>
      <c r="I14" s="19"/>
      <c r="J14" s="19"/>
      <c r="K14" s="19"/>
    </row>
    <row r="15" spans="1:11" ht="16.5" x14ac:dyDescent="0.25">
      <c r="A15" s="30" t="s">
        <v>28</v>
      </c>
      <c r="B15" s="23"/>
      <c r="C15" s="23"/>
      <c r="D15" s="23"/>
      <c r="E15" s="32"/>
      <c r="F15" s="23"/>
      <c r="G15" s="23"/>
      <c r="H15" s="23"/>
      <c r="I15" s="23"/>
      <c r="J15" s="23"/>
      <c r="K15" s="21"/>
    </row>
    <row r="16" spans="1:11" s="43" customFormat="1" ht="8.25" x14ac:dyDescent="0.25">
      <c r="A16" s="42"/>
      <c r="B16" s="46"/>
      <c r="C16" s="46"/>
      <c r="D16" s="46"/>
      <c r="E16" s="48"/>
      <c r="F16" s="46"/>
      <c r="G16" s="46"/>
      <c r="H16" s="46"/>
      <c r="I16" s="46"/>
      <c r="J16" s="46"/>
      <c r="K16" s="47"/>
    </row>
    <row r="17" spans="1:11" s="28" customFormat="1" ht="19.5" x14ac:dyDescent="0.25">
      <c r="A17" s="52" t="s">
        <v>63</v>
      </c>
      <c r="B17" s="19"/>
      <c r="C17" s="19"/>
      <c r="D17" s="19"/>
      <c r="E17" s="29"/>
      <c r="F17" s="19"/>
      <c r="G17" s="19"/>
      <c r="H17" s="19"/>
      <c r="I17" s="19"/>
      <c r="J17" s="19"/>
      <c r="K17" s="37"/>
    </row>
    <row r="18" spans="1:11" s="31" customFormat="1" ht="16.5" x14ac:dyDescent="0.25">
      <c r="A18" s="30" t="s">
        <v>68</v>
      </c>
      <c r="B18" s="23"/>
      <c r="C18" s="23"/>
      <c r="D18" s="23"/>
      <c r="E18" s="32"/>
      <c r="F18" s="23"/>
      <c r="G18" s="23"/>
      <c r="H18" s="23"/>
      <c r="I18" s="23"/>
      <c r="J18" s="23"/>
      <c r="K18" s="21"/>
    </row>
    <row r="19" spans="1:11" s="43" customFormat="1" ht="8.25" x14ac:dyDescent="0.25">
      <c r="A19" s="42"/>
      <c r="B19" s="46"/>
      <c r="C19" s="46"/>
      <c r="D19" s="46"/>
      <c r="E19" s="48"/>
      <c r="F19" s="46"/>
      <c r="G19" s="46"/>
      <c r="H19" s="46"/>
      <c r="I19" s="46"/>
      <c r="J19" s="46"/>
      <c r="K19" s="47"/>
    </row>
    <row r="20" spans="1:11" s="38" customFormat="1" x14ac:dyDescent="0.25">
      <c r="A20" s="11"/>
      <c r="B20" s="9"/>
      <c r="C20" s="9"/>
      <c r="D20" s="9"/>
      <c r="E20" s="9"/>
      <c r="F20" s="16" t="s">
        <v>72</v>
      </c>
      <c r="G20" s="12"/>
      <c r="H20" s="9"/>
      <c r="I20" s="9"/>
      <c r="J20" s="9"/>
      <c r="K20" s="10"/>
    </row>
    <row r="21" spans="1:11" s="43" customFormat="1" ht="8.25" x14ac:dyDescent="0.25">
      <c r="A21" s="49"/>
      <c r="B21" s="49"/>
      <c r="C21" s="49"/>
      <c r="D21" s="49"/>
      <c r="E21" s="49"/>
      <c r="F21" s="50"/>
      <c r="G21" s="51"/>
      <c r="H21" s="49"/>
      <c r="I21" s="49"/>
      <c r="J21" s="49"/>
      <c r="K21" s="49"/>
    </row>
    <row r="22" spans="1:11" s="64" customFormat="1" ht="15.75" x14ac:dyDescent="0.25">
      <c r="A22" s="61"/>
      <c r="B22" s="62"/>
      <c r="C22" s="62"/>
      <c r="D22" s="14" t="s">
        <v>67</v>
      </c>
      <c r="E22" s="63"/>
      <c r="F22" s="62"/>
      <c r="G22" s="62"/>
      <c r="H22" s="62"/>
      <c r="I22" s="62"/>
      <c r="J22" s="62"/>
      <c r="K22" s="22"/>
    </row>
    <row r="23" spans="1:11" s="38" customFormat="1" ht="23.25" x14ac:dyDescent="0.25">
      <c r="A23" s="39"/>
      <c r="C23" s="3" t="s">
        <v>50</v>
      </c>
      <c r="D23" s="18">
        <v>179</v>
      </c>
      <c r="E23" s="1" t="s">
        <v>52</v>
      </c>
      <c r="G23" s="3" t="s">
        <v>54</v>
      </c>
      <c r="H23" s="66">
        <f>D25/((D23/100)*(D23/100))</f>
        <v>18.726007303142847</v>
      </c>
      <c r="I23" s="66"/>
      <c r="J23" s="2" t="str">
        <f>IF(H23&gt;=25,"(Fat)",IF(H23&gt;=23,"(Overweight)",IF(H23&gt;=18.5,"(Normal)","(Underweight)")))</f>
        <v>(Normal)</v>
      </c>
      <c r="K23" s="40"/>
    </row>
    <row r="24" spans="1:11" s="43" customFormat="1" ht="8.25" x14ac:dyDescent="0.25">
      <c r="A24" s="42"/>
      <c r="C24" s="44"/>
      <c r="D24" s="45"/>
      <c r="E24" s="46"/>
      <c r="F24" s="46"/>
      <c r="G24" s="46"/>
      <c r="H24" s="46"/>
      <c r="I24" s="46"/>
      <c r="J24" s="46"/>
      <c r="K24" s="47"/>
    </row>
    <row r="25" spans="1:11" s="38" customFormat="1" ht="23.25" x14ac:dyDescent="0.25">
      <c r="A25" s="39"/>
      <c r="C25" s="3" t="s">
        <v>51</v>
      </c>
      <c r="D25" s="18">
        <v>60</v>
      </c>
      <c r="E25" s="1" t="s">
        <v>53</v>
      </c>
      <c r="F25" s="1"/>
      <c r="G25" s="1"/>
      <c r="H25" s="1"/>
      <c r="I25" s="1"/>
      <c r="J25" s="1"/>
      <c r="K25" s="40"/>
    </row>
    <row r="26" spans="1:11" s="43" customFormat="1" ht="8.25" x14ac:dyDescent="0.25">
      <c r="A26" s="42"/>
      <c r="B26" s="46"/>
      <c r="C26" s="46"/>
      <c r="D26" s="45"/>
      <c r="E26" s="48"/>
      <c r="F26" s="46"/>
      <c r="G26" s="46"/>
      <c r="H26" s="46"/>
      <c r="I26" s="46"/>
      <c r="J26" s="46"/>
      <c r="K26" s="47"/>
    </row>
    <row r="27" spans="1:11" s="38" customFormat="1" ht="23.25" x14ac:dyDescent="0.25">
      <c r="A27" s="39"/>
      <c r="B27" s="1"/>
      <c r="C27" s="1" t="s">
        <v>55</v>
      </c>
      <c r="D27" s="18">
        <v>53</v>
      </c>
      <c r="E27" s="6"/>
      <c r="F27" s="1"/>
      <c r="G27" s="3" t="s">
        <v>61</v>
      </c>
      <c r="H27" s="67">
        <f>220-D27</f>
        <v>167</v>
      </c>
      <c r="I27" s="67"/>
      <c r="J27" s="1" t="s">
        <v>58</v>
      </c>
      <c r="K27" s="40"/>
    </row>
    <row r="28" spans="1:11" s="43" customFormat="1" ht="8.25" x14ac:dyDescent="0.25">
      <c r="A28" s="42"/>
      <c r="B28" s="46"/>
      <c r="C28" s="46"/>
      <c r="D28" s="45"/>
      <c r="E28" s="48"/>
      <c r="F28" s="46"/>
      <c r="G28" s="46"/>
      <c r="H28" s="46"/>
      <c r="I28" s="46"/>
      <c r="J28" s="46"/>
      <c r="K28" s="47"/>
    </row>
    <row r="29" spans="1:11" s="38" customFormat="1" ht="23.25" x14ac:dyDescent="0.25">
      <c r="A29" s="39"/>
      <c r="B29" s="1"/>
      <c r="C29" s="3" t="s">
        <v>56</v>
      </c>
      <c r="D29" s="18">
        <v>60</v>
      </c>
      <c r="E29" s="39" t="s">
        <v>57</v>
      </c>
      <c r="F29" s="1"/>
      <c r="G29" s="3" t="s">
        <v>60</v>
      </c>
      <c r="H29" s="66">
        <f>15*H27/D29</f>
        <v>41.75</v>
      </c>
      <c r="I29" s="66"/>
      <c r="J29" s="1" t="s">
        <v>59</v>
      </c>
      <c r="K29" s="40"/>
    </row>
    <row r="30" spans="1:11" s="43" customFormat="1" ht="8.25" x14ac:dyDescent="0.25">
      <c r="A30" s="42"/>
      <c r="B30" s="46"/>
      <c r="C30" s="46"/>
      <c r="D30" s="46"/>
      <c r="E30" s="42"/>
      <c r="F30" s="46"/>
      <c r="G30" s="46"/>
      <c r="H30" s="46"/>
      <c r="I30" s="46"/>
      <c r="J30" s="46"/>
      <c r="K30" s="47"/>
    </row>
    <row r="31" spans="1:11" x14ac:dyDescent="0.25">
      <c r="A31" s="11"/>
      <c r="B31" s="9"/>
      <c r="C31" s="9"/>
      <c r="D31" s="9"/>
      <c r="E31" s="9"/>
      <c r="F31" s="16" t="s">
        <v>16</v>
      </c>
      <c r="G31" s="12" t="s">
        <v>11</v>
      </c>
      <c r="H31" s="9"/>
      <c r="I31" s="9"/>
      <c r="J31" s="9"/>
      <c r="K31" s="10"/>
    </row>
    <row r="32" spans="1:11" s="43" customFormat="1" ht="8.25" x14ac:dyDescent="0.25">
      <c r="A32" s="49"/>
      <c r="B32" s="49"/>
      <c r="C32" s="49"/>
      <c r="D32" s="49"/>
      <c r="E32" s="49"/>
      <c r="F32" s="53"/>
      <c r="G32" s="51"/>
      <c r="H32" s="49"/>
      <c r="I32" s="49"/>
      <c r="J32" s="49"/>
      <c r="K32" s="49"/>
    </row>
    <row r="33" spans="1:11" s="64" customFormat="1" ht="15.75" x14ac:dyDescent="0.25">
      <c r="A33" s="62"/>
      <c r="B33" s="62"/>
      <c r="C33" s="62"/>
      <c r="D33" s="62"/>
      <c r="E33" s="62"/>
      <c r="F33" s="62"/>
      <c r="G33" s="14" t="s">
        <v>73</v>
      </c>
      <c r="H33" s="62"/>
      <c r="I33" s="62"/>
      <c r="J33" s="62"/>
      <c r="K33" s="62"/>
    </row>
    <row r="34" spans="1:11" ht="23.25" x14ac:dyDescent="0.25">
      <c r="F34" s="3" t="s">
        <v>12</v>
      </c>
      <c r="G34" s="18">
        <v>1600</v>
      </c>
      <c r="H34" s="1" t="s">
        <v>13</v>
      </c>
      <c r="I34" s="14"/>
    </row>
    <row r="35" spans="1:11" s="43" customFormat="1" ht="8.25" x14ac:dyDescent="0.25">
      <c r="A35" s="46"/>
      <c r="B35" s="46"/>
      <c r="C35" s="46"/>
      <c r="D35" s="46"/>
      <c r="E35" s="46"/>
      <c r="F35" s="44"/>
      <c r="G35" s="56"/>
      <c r="H35" s="46"/>
      <c r="I35" s="45"/>
      <c r="J35" s="46"/>
      <c r="K35" s="46"/>
    </row>
    <row r="36" spans="1:11" x14ac:dyDescent="0.25">
      <c r="F36" s="3" t="s">
        <v>70</v>
      </c>
      <c r="G36" s="13">
        <f>G34/360</f>
        <v>4.4444444444444446</v>
      </c>
      <c r="H36" s="1" t="s">
        <v>14</v>
      </c>
      <c r="I36" s="6" t="s">
        <v>17</v>
      </c>
      <c r="J36" s="13">
        <f>G36/1000*60*60</f>
        <v>16</v>
      </c>
      <c r="K36" s="1" t="s">
        <v>22</v>
      </c>
    </row>
    <row r="37" spans="1:11" s="43" customFormat="1" ht="8.25" x14ac:dyDescent="0.25">
      <c r="A37" s="46"/>
      <c r="B37" s="46"/>
      <c r="C37" s="46"/>
      <c r="D37" s="46"/>
      <c r="E37" s="46"/>
      <c r="F37" s="44"/>
      <c r="G37" s="57"/>
      <c r="H37" s="46"/>
      <c r="I37" s="46"/>
      <c r="J37" s="46"/>
      <c r="K37" s="46"/>
    </row>
    <row r="38" spans="1:11" x14ac:dyDescent="0.25">
      <c r="A38" s="11"/>
      <c r="B38" s="9"/>
      <c r="C38" s="9"/>
      <c r="D38" s="9"/>
      <c r="E38" s="9"/>
      <c r="F38" s="17" t="s">
        <v>19</v>
      </c>
      <c r="G38" s="15" t="s">
        <v>18</v>
      </c>
      <c r="H38" s="9"/>
      <c r="I38" s="9"/>
      <c r="J38" s="9"/>
      <c r="K38" s="10"/>
    </row>
    <row r="39" spans="1:11" s="43" customFormat="1" ht="8.25" x14ac:dyDescent="0.25">
      <c r="A39" s="49"/>
      <c r="B39" s="49"/>
      <c r="C39" s="49"/>
      <c r="D39" s="49"/>
      <c r="E39" s="49"/>
      <c r="F39" s="54"/>
      <c r="G39" s="55"/>
      <c r="H39" s="49"/>
      <c r="I39" s="49"/>
      <c r="J39" s="49"/>
      <c r="K39" s="49"/>
    </row>
    <row r="40" spans="1:11" s="64" customFormat="1" ht="15.75" x14ac:dyDescent="0.25">
      <c r="A40" s="62"/>
      <c r="B40" s="62"/>
      <c r="C40" s="62"/>
      <c r="D40" s="62"/>
      <c r="E40" s="62"/>
      <c r="F40" s="65"/>
      <c r="G40" s="14" t="s">
        <v>74</v>
      </c>
      <c r="H40" s="62"/>
      <c r="I40" s="62"/>
      <c r="J40" s="62"/>
      <c r="K40" s="62"/>
    </row>
    <row r="41" spans="1:11" ht="23.25" x14ac:dyDescent="0.25">
      <c r="F41" s="3" t="s">
        <v>20</v>
      </c>
      <c r="G41" s="18">
        <v>12</v>
      </c>
      <c r="H41" s="1" t="s">
        <v>1</v>
      </c>
      <c r="I41" s="18">
        <v>0</v>
      </c>
      <c r="J41" s="1" t="s">
        <v>0</v>
      </c>
      <c r="K41"/>
    </row>
    <row r="42" spans="1:11" s="43" customFormat="1" ht="8.25" x14ac:dyDescent="0.25">
      <c r="A42" s="46"/>
      <c r="B42" s="46"/>
      <c r="C42" s="46"/>
      <c r="D42" s="46"/>
      <c r="E42" s="46"/>
      <c r="F42" s="44"/>
      <c r="G42" s="56"/>
      <c r="H42" s="46"/>
      <c r="I42" s="56"/>
      <c r="J42" s="46"/>
    </row>
    <row r="43" spans="1:11" x14ac:dyDescent="0.25">
      <c r="F43" s="3" t="s">
        <v>48</v>
      </c>
      <c r="G43" s="34">
        <f>3000/((60*G41)+I41)</f>
        <v>4.166666666666667</v>
      </c>
      <c r="H43" s="1" t="s">
        <v>14</v>
      </c>
      <c r="I43" s="6" t="s">
        <v>17</v>
      </c>
      <c r="J43" s="13">
        <f>G43/1000*60*60</f>
        <v>15</v>
      </c>
      <c r="K43" s="1" t="s">
        <v>22</v>
      </c>
    </row>
    <row r="44" spans="1:11" x14ac:dyDescent="0.25">
      <c r="F44" s="3" t="s">
        <v>69</v>
      </c>
      <c r="G44" s="13">
        <f>(J43-0.646-(0.416*J36))/0.626</f>
        <v>12.297124600638977</v>
      </c>
      <c r="H44" s="1" t="s">
        <v>22</v>
      </c>
    </row>
    <row r="45" spans="1:11" s="43" customFormat="1" ht="8.25" x14ac:dyDescent="0.25">
      <c r="A45" s="46"/>
      <c r="B45" s="46"/>
      <c r="C45" s="46"/>
      <c r="D45" s="46"/>
      <c r="E45" s="46"/>
      <c r="F45" s="44"/>
      <c r="G45" s="57"/>
      <c r="H45" s="46"/>
      <c r="I45" s="46"/>
      <c r="J45" s="46"/>
      <c r="K45" s="46"/>
    </row>
    <row r="46" spans="1:11" x14ac:dyDescent="0.25">
      <c r="F46" s="3" t="s">
        <v>29</v>
      </c>
      <c r="G46" s="33">
        <f>G44/J36*100</f>
        <v>76.857028753993603</v>
      </c>
      <c r="H46" s="1" t="s">
        <v>21</v>
      </c>
    </row>
    <row r="47" spans="1:11" s="43" customFormat="1" ht="8.25" x14ac:dyDescent="0.25">
      <c r="A47" s="46"/>
      <c r="B47" s="46"/>
      <c r="C47" s="46"/>
      <c r="D47" s="46"/>
      <c r="E47" s="46"/>
      <c r="F47" s="44"/>
      <c r="G47" s="57"/>
      <c r="H47" s="46"/>
      <c r="I47" s="46"/>
      <c r="J47" s="46"/>
      <c r="K47" s="46"/>
    </row>
    <row r="48" spans="1:11" x14ac:dyDescent="0.25">
      <c r="A48" s="7" t="s">
        <v>5</v>
      </c>
      <c r="B48" s="8">
        <v>115</v>
      </c>
      <c r="C48" s="9" t="s">
        <v>6</v>
      </c>
      <c r="D48" s="9"/>
      <c r="E48" s="9"/>
      <c r="F48" s="15">
        <f>$G$36*B48/100</f>
        <v>5.1111111111111116</v>
      </c>
      <c r="G48" s="9" t="s">
        <v>7</v>
      </c>
      <c r="H48" s="9"/>
      <c r="I48" s="58" t="s">
        <v>17</v>
      </c>
      <c r="J48" s="15">
        <f>F48/1000*60*60</f>
        <v>18.400000000000002</v>
      </c>
      <c r="K48" s="10" t="s">
        <v>71</v>
      </c>
    </row>
    <row r="49" spans="1:11" x14ac:dyDescent="0.25">
      <c r="B49" s="1" t="s">
        <v>8</v>
      </c>
      <c r="D49" s="4">
        <v>100</v>
      </c>
      <c r="E49" s="1" t="s">
        <v>9</v>
      </c>
      <c r="F49" s="5">
        <f>D49/F$48</f>
        <v>19.565217391304348</v>
      </c>
      <c r="G49" s="1" t="s">
        <v>10</v>
      </c>
      <c r="H49" s="2">
        <f>INT(F49/60)</f>
        <v>0</v>
      </c>
      <c r="I49" s="1" t="s">
        <v>1</v>
      </c>
      <c r="J49" s="5">
        <f>MOD(ROUNDDOWN(F49,2),60)</f>
        <v>19.559999999999999</v>
      </c>
      <c r="K49" s="1" t="s">
        <v>0</v>
      </c>
    </row>
    <row r="50" spans="1:11" x14ac:dyDescent="0.25">
      <c r="B50" s="1" t="s">
        <v>8</v>
      </c>
      <c r="D50" s="4">
        <v>200</v>
      </c>
      <c r="E50" s="1" t="s">
        <v>9</v>
      </c>
      <c r="F50" s="5">
        <f t="shared" ref="F50:F58" si="0">D50/F$48</f>
        <v>39.130434782608695</v>
      </c>
      <c r="G50" s="1" t="s">
        <v>10</v>
      </c>
      <c r="H50" s="2">
        <f t="shared" ref="H50:H58" si="1">INT(F50/60)</f>
        <v>0</v>
      </c>
      <c r="I50" s="1" t="s">
        <v>1</v>
      </c>
      <c r="J50" s="5">
        <f t="shared" ref="J50:J58" si="2">MOD(ROUNDDOWN(F50,2),60)</f>
        <v>39.130000000000003</v>
      </c>
      <c r="K50" s="1" t="s">
        <v>0</v>
      </c>
    </row>
    <row r="51" spans="1:11" x14ac:dyDescent="0.25">
      <c r="B51" s="1" t="s">
        <v>8</v>
      </c>
      <c r="D51" s="4">
        <v>300</v>
      </c>
      <c r="E51" s="1" t="s">
        <v>9</v>
      </c>
      <c r="F51" s="5">
        <f t="shared" si="0"/>
        <v>58.695652173913039</v>
      </c>
      <c r="G51" s="1" t="s">
        <v>10</v>
      </c>
      <c r="H51" s="2">
        <f t="shared" si="1"/>
        <v>0</v>
      </c>
      <c r="I51" s="1" t="s">
        <v>1</v>
      </c>
      <c r="J51" s="5">
        <f t="shared" si="2"/>
        <v>58.69</v>
      </c>
      <c r="K51" s="1" t="s">
        <v>0</v>
      </c>
    </row>
    <row r="52" spans="1:11" x14ac:dyDescent="0.25">
      <c r="B52" s="1" t="s">
        <v>8</v>
      </c>
      <c r="D52" s="4">
        <v>400</v>
      </c>
      <c r="E52" s="1" t="s">
        <v>9</v>
      </c>
      <c r="F52" s="5">
        <f t="shared" si="0"/>
        <v>78.260869565217391</v>
      </c>
      <c r="G52" s="1" t="s">
        <v>10</v>
      </c>
      <c r="H52" s="2">
        <f t="shared" si="1"/>
        <v>1</v>
      </c>
      <c r="I52" s="1" t="s">
        <v>1</v>
      </c>
      <c r="J52" s="5">
        <f t="shared" si="2"/>
        <v>18.260000000000005</v>
      </c>
      <c r="K52" s="1" t="s">
        <v>0</v>
      </c>
    </row>
    <row r="53" spans="1:11" x14ac:dyDescent="0.25">
      <c r="B53" s="1" t="s">
        <v>8</v>
      </c>
      <c r="D53" s="4">
        <v>600</v>
      </c>
      <c r="E53" s="1" t="s">
        <v>9</v>
      </c>
      <c r="F53" s="5">
        <f t="shared" si="0"/>
        <v>117.39130434782608</v>
      </c>
      <c r="G53" s="1" t="s">
        <v>10</v>
      </c>
      <c r="H53" s="2">
        <f t="shared" si="1"/>
        <v>1</v>
      </c>
      <c r="I53" s="1" t="s">
        <v>1</v>
      </c>
      <c r="J53" s="5">
        <f t="shared" si="2"/>
        <v>57.39</v>
      </c>
      <c r="K53" s="1" t="s">
        <v>0</v>
      </c>
    </row>
    <row r="54" spans="1:11" x14ac:dyDescent="0.25">
      <c r="B54" s="1" t="s">
        <v>8</v>
      </c>
      <c r="D54" s="4">
        <v>800</v>
      </c>
      <c r="E54" s="1" t="s">
        <v>9</v>
      </c>
      <c r="F54" s="5">
        <f t="shared" si="0"/>
        <v>156.52173913043478</v>
      </c>
      <c r="G54" s="1" t="s">
        <v>10</v>
      </c>
      <c r="H54" s="2">
        <f t="shared" si="1"/>
        <v>2</v>
      </c>
      <c r="I54" s="1" t="s">
        <v>1</v>
      </c>
      <c r="J54" s="5">
        <f t="shared" si="2"/>
        <v>36.52000000000001</v>
      </c>
      <c r="K54" s="1" t="s">
        <v>0</v>
      </c>
    </row>
    <row r="55" spans="1:11" x14ac:dyDescent="0.25">
      <c r="B55" s="1" t="s">
        <v>8</v>
      </c>
      <c r="D55" s="4">
        <v>1000</v>
      </c>
      <c r="E55" s="1" t="s">
        <v>9</v>
      </c>
      <c r="F55" s="5">
        <f t="shared" si="0"/>
        <v>195.65217391304347</v>
      </c>
      <c r="G55" s="1" t="s">
        <v>10</v>
      </c>
      <c r="H55" s="2">
        <f t="shared" si="1"/>
        <v>3</v>
      </c>
      <c r="I55" s="1" t="s">
        <v>1</v>
      </c>
      <c r="J55" s="5">
        <f t="shared" si="2"/>
        <v>15.650000000000006</v>
      </c>
      <c r="K55" s="1" t="s">
        <v>0</v>
      </c>
    </row>
    <row r="56" spans="1:11" x14ac:dyDescent="0.25">
      <c r="B56" s="1" t="s">
        <v>8</v>
      </c>
      <c r="D56" s="4">
        <v>1200</v>
      </c>
      <c r="E56" s="1" t="s">
        <v>9</v>
      </c>
      <c r="F56" s="5">
        <f t="shared" si="0"/>
        <v>234.78260869565216</v>
      </c>
      <c r="G56" s="1" t="s">
        <v>10</v>
      </c>
      <c r="H56" s="2">
        <f t="shared" si="1"/>
        <v>3</v>
      </c>
      <c r="I56" s="1" t="s">
        <v>1</v>
      </c>
      <c r="J56" s="5">
        <f t="shared" si="2"/>
        <v>54.78</v>
      </c>
      <c r="K56" s="1" t="s">
        <v>0</v>
      </c>
    </row>
    <row r="57" spans="1:11" x14ac:dyDescent="0.25">
      <c r="B57" s="1" t="s">
        <v>8</v>
      </c>
      <c r="D57" s="4">
        <v>1600</v>
      </c>
      <c r="E57" s="1" t="s">
        <v>9</v>
      </c>
      <c r="F57" s="5">
        <f t="shared" si="0"/>
        <v>313.04347826086956</v>
      </c>
      <c r="G57" s="1" t="s">
        <v>10</v>
      </c>
      <c r="H57" s="2">
        <f t="shared" si="1"/>
        <v>5</v>
      </c>
      <c r="I57" s="1" t="s">
        <v>1</v>
      </c>
      <c r="J57" s="5">
        <f t="shared" si="2"/>
        <v>13.04000000000002</v>
      </c>
      <c r="K57" s="1" t="s">
        <v>0</v>
      </c>
    </row>
    <row r="58" spans="1:11" x14ac:dyDescent="0.25">
      <c r="B58" s="1" t="s">
        <v>8</v>
      </c>
      <c r="D58" s="4">
        <v>2000</v>
      </c>
      <c r="E58" s="1" t="s">
        <v>9</v>
      </c>
      <c r="F58" s="5">
        <f t="shared" si="0"/>
        <v>391.30434782608694</v>
      </c>
      <c r="G58" s="1" t="s">
        <v>10</v>
      </c>
      <c r="H58" s="2">
        <f t="shared" si="1"/>
        <v>6</v>
      </c>
      <c r="I58" s="1" t="s">
        <v>1</v>
      </c>
      <c r="J58" s="5">
        <f t="shared" si="2"/>
        <v>31.300000000000011</v>
      </c>
      <c r="K58" s="1" t="s">
        <v>0</v>
      </c>
    </row>
    <row r="59" spans="1:11" x14ac:dyDescent="0.25">
      <c r="D59" s="4"/>
      <c r="F59" s="5"/>
      <c r="H59" s="2"/>
      <c r="J59" s="5"/>
    </row>
    <row r="60" spans="1:11" x14ac:dyDescent="0.25">
      <c r="A60" s="7" t="s">
        <v>5</v>
      </c>
      <c r="B60" s="8">
        <v>110</v>
      </c>
      <c r="C60" s="9" t="s">
        <v>6</v>
      </c>
      <c r="D60" s="9"/>
      <c r="E60" s="9"/>
      <c r="F60" s="15">
        <f>$G$36*B60/100</f>
        <v>4.8888888888888893</v>
      </c>
      <c r="G60" s="9" t="s">
        <v>7</v>
      </c>
      <c r="H60" s="9"/>
      <c r="I60" s="58" t="s">
        <v>17</v>
      </c>
      <c r="J60" s="15">
        <f>F60/1000*60*60</f>
        <v>17.600000000000005</v>
      </c>
      <c r="K60" s="10" t="s">
        <v>71</v>
      </c>
    </row>
    <row r="61" spans="1:11" x14ac:dyDescent="0.25">
      <c r="B61" s="1" t="s">
        <v>8</v>
      </c>
      <c r="D61" s="4">
        <v>100</v>
      </c>
      <c r="E61" s="1" t="s">
        <v>9</v>
      </c>
      <c r="F61" s="5">
        <f>D61/F$60</f>
        <v>20.454545454545453</v>
      </c>
      <c r="G61" s="1" t="s">
        <v>10</v>
      </c>
      <c r="H61" s="2">
        <f>INT(F61/60)</f>
        <v>0</v>
      </c>
      <c r="I61" s="1" t="s">
        <v>1</v>
      </c>
      <c r="J61" s="5">
        <f>MOD(ROUNDDOWN(F61,2),60)</f>
        <v>20.45</v>
      </c>
      <c r="K61" s="1" t="s">
        <v>0</v>
      </c>
    </row>
    <row r="62" spans="1:11" x14ac:dyDescent="0.25">
      <c r="B62" s="1" t="s">
        <v>8</v>
      </c>
      <c r="D62" s="4">
        <v>200</v>
      </c>
      <c r="E62" s="1" t="s">
        <v>9</v>
      </c>
      <c r="F62" s="5">
        <f t="shared" ref="F62:F70" si="3">D62/F$60</f>
        <v>40.909090909090907</v>
      </c>
      <c r="G62" s="1" t="s">
        <v>10</v>
      </c>
      <c r="H62" s="2">
        <f t="shared" ref="H62:H70" si="4">INT(F62/60)</f>
        <v>0</v>
      </c>
      <c r="I62" s="1" t="s">
        <v>1</v>
      </c>
      <c r="J62" s="5">
        <f t="shared" ref="J62:J70" si="5">MOD(ROUNDDOWN(F62,2),60)</f>
        <v>40.9</v>
      </c>
      <c r="K62" s="1" t="s">
        <v>0</v>
      </c>
    </row>
    <row r="63" spans="1:11" x14ac:dyDescent="0.25">
      <c r="B63" s="1" t="s">
        <v>8</v>
      </c>
      <c r="D63" s="4">
        <v>300</v>
      </c>
      <c r="E63" s="1" t="s">
        <v>9</v>
      </c>
      <c r="F63" s="5">
        <f t="shared" si="3"/>
        <v>61.36363636363636</v>
      </c>
      <c r="G63" s="1" t="s">
        <v>10</v>
      </c>
      <c r="H63" s="2">
        <f t="shared" si="4"/>
        <v>1</v>
      </c>
      <c r="I63" s="1" t="s">
        <v>1</v>
      </c>
      <c r="J63" s="5">
        <f t="shared" si="5"/>
        <v>1.3599999999999994</v>
      </c>
      <c r="K63" s="1" t="s">
        <v>0</v>
      </c>
    </row>
    <row r="64" spans="1:11" x14ac:dyDescent="0.25">
      <c r="B64" s="1" t="s">
        <v>8</v>
      </c>
      <c r="D64" s="4">
        <v>400</v>
      </c>
      <c r="E64" s="1" t="s">
        <v>9</v>
      </c>
      <c r="F64" s="5">
        <f t="shared" si="3"/>
        <v>81.818181818181813</v>
      </c>
      <c r="G64" s="1" t="s">
        <v>10</v>
      </c>
      <c r="H64" s="2">
        <f t="shared" si="4"/>
        <v>1</v>
      </c>
      <c r="I64" s="1" t="s">
        <v>1</v>
      </c>
      <c r="J64" s="5">
        <f t="shared" si="5"/>
        <v>21.810000000000002</v>
      </c>
      <c r="K64" s="1" t="s">
        <v>0</v>
      </c>
    </row>
    <row r="65" spans="1:11" x14ac:dyDescent="0.25">
      <c r="B65" s="1" t="s">
        <v>8</v>
      </c>
      <c r="D65" s="4">
        <v>600</v>
      </c>
      <c r="E65" s="1" t="s">
        <v>9</v>
      </c>
      <c r="F65" s="5">
        <f t="shared" si="3"/>
        <v>122.72727272727272</v>
      </c>
      <c r="G65" s="1" t="s">
        <v>10</v>
      </c>
      <c r="H65" s="2">
        <f t="shared" si="4"/>
        <v>2</v>
      </c>
      <c r="I65" s="1" t="s">
        <v>1</v>
      </c>
      <c r="J65" s="5">
        <f t="shared" si="5"/>
        <v>2.7199999999999989</v>
      </c>
      <c r="K65" s="1" t="s">
        <v>0</v>
      </c>
    </row>
    <row r="66" spans="1:11" x14ac:dyDescent="0.25">
      <c r="B66" s="1" t="s">
        <v>8</v>
      </c>
      <c r="D66" s="4">
        <v>800</v>
      </c>
      <c r="E66" s="1" t="s">
        <v>9</v>
      </c>
      <c r="F66" s="5">
        <f t="shared" si="3"/>
        <v>163.63636363636363</v>
      </c>
      <c r="G66" s="1" t="s">
        <v>10</v>
      </c>
      <c r="H66" s="2">
        <f t="shared" si="4"/>
        <v>2</v>
      </c>
      <c r="I66" s="1" t="s">
        <v>1</v>
      </c>
      <c r="J66" s="5">
        <f t="shared" si="5"/>
        <v>43.629999999999995</v>
      </c>
      <c r="K66" s="1" t="s">
        <v>0</v>
      </c>
    </row>
    <row r="67" spans="1:11" x14ac:dyDescent="0.25">
      <c r="B67" s="1" t="s">
        <v>8</v>
      </c>
      <c r="D67" s="4">
        <v>1000</v>
      </c>
      <c r="E67" s="1" t="s">
        <v>9</v>
      </c>
      <c r="F67" s="5">
        <f t="shared" si="3"/>
        <v>204.54545454545453</v>
      </c>
      <c r="G67" s="1" t="s">
        <v>10</v>
      </c>
      <c r="H67" s="2">
        <f t="shared" si="4"/>
        <v>3</v>
      </c>
      <c r="I67" s="1" t="s">
        <v>1</v>
      </c>
      <c r="J67" s="5">
        <f t="shared" si="5"/>
        <v>24.539999999999992</v>
      </c>
      <c r="K67" s="1" t="s">
        <v>0</v>
      </c>
    </row>
    <row r="68" spans="1:11" x14ac:dyDescent="0.25">
      <c r="B68" s="1" t="s">
        <v>8</v>
      </c>
      <c r="D68" s="4">
        <v>1200</v>
      </c>
      <c r="E68" s="1" t="s">
        <v>9</v>
      </c>
      <c r="F68" s="5">
        <f t="shared" si="3"/>
        <v>245.45454545454544</v>
      </c>
      <c r="G68" s="1" t="s">
        <v>10</v>
      </c>
      <c r="H68" s="2">
        <f t="shared" si="4"/>
        <v>4</v>
      </c>
      <c r="I68" s="1" t="s">
        <v>1</v>
      </c>
      <c r="J68" s="5">
        <f t="shared" si="5"/>
        <v>5.4499999999999886</v>
      </c>
      <c r="K68" s="1" t="s">
        <v>0</v>
      </c>
    </row>
    <row r="69" spans="1:11" x14ac:dyDescent="0.25">
      <c r="B69" s="1" t="s">
        <v>8</v>
      </c>
      <c r="D69" s="4">
        <v>1600</v>
      </c>
      <c r="E69" s="1" t="s">
        <v>9</v>
      </c>
      <c r="F69" s="5">
        <f t="shared" si="3"/>
        <v>327.27272727272725</v>
      </c>
      <c r="G69" s="1" t="s">
        <v>10</v>
      </c>
      <c r="H69" s="2">
        <f t="shared" si="4"/>
        <v>5</v>
      </c>
      <c r="I69" s="1" t="s">
        <v>1</v>
      </c>
      <c r="J69" s="5">
        <f t="shared" si="5"/>
        <v>27.269999999999982</v>
      </c>
      <c r="K69" s="1" t="s">
        <v>0</v>
      </c>
    </row>
    <row r="70" spans="1:11" x14ac:dyDescent="0.25">
      <c r="B70" s="1" t="s">
        <v>8</v>
      </c>
      <c r="D70" s="4">
        <v>2000</v>
      </c>
      <c r="E70" s="1" t="s">
        <v>9</v>
      </c>
      <c r="F70" s="5">
        <f t="shared" si="3"/>
        <v>409.09090909090907</v>
      </c>
      <c r="G70" s="1" t="s">
        <v>10</v>
      </c>
      <c r="H70" s="2">
        <f t="shared" si="4"/>
        <v>6</v>
      </c>
      <c r="I70" s="1" t="s">
        <v>1</v>
      </c>
      <c r="J70" s="5">
        <f t="shared" si="5"/>
        <v>49.089999999999975</v>
      </c>
      <c r="K70" s="1" t="s">
        <v>0</v>
      </c>
    </row>
    <row r="71" spans="1:11" x14ac:dyDescent="0.25">
      <c r="D71" s="4"/>
      <c r="F71" s="5"/>
      <c r="H71" s="2"/>
      <c r="J71" s="5"/>
    </row>
    <row r="72" spans="1:11" x14ac:dyDescent="0.25">
      <c r="A72" s="7" t="s">
        <v>5</v>
      </c>
      <c r="B72" s="8">
        <v>105</v>
      </c>
      <c r="C72" s="9" t="s">
        <v>6</v>
      </c>
      <c r="D72" s="9"/>
      <c r="E72" s="9"/>
      <c r="F72" s="15">
        <f>$G$36*B72/100</f>
        <v>4.666666666666667</v>
      </c>
      <c r="G72" s="9" t="s">
        <v>7</v>
      </c>
      <c r="H72" s="9"/>
      <c r="I72" s="58" t="s">
        <v>17</v>
      </c>
      <c r="J72" s="15">
        <f>F72/1000*60*60</f>
        <v>16.8</v>
      </c>
      <c r="K72" s="10" t="s">
        <v>71</v>
      </c>
    </row>
    <row r="73" spans="1:11" x14ac:dyDescent="0.25">
      <c r="B73" s="1" t="s">
        <v>8</v>
      </c>
      <c r="D73" s="4">
        <v>100</v>
      </c>
      <c r="E73" s="1" t="s">
        <v>9</v>
      </c>
      <c r="F73" s="5">
        <f>D73/F$72</f>
        <v>21.428571428571427</v>
      </c>
      <c r="G73" s="1" t="s">
        <v>10</v>
      </c>
      <c r="H73" s="2">
        <f>INT(F73/60)</f>
        <v>0</v>
      </c>
      <c r="I73" s="1" t="s">
        <v>1</v>
      </c>
      <c r="J73" s="5">
        <f>MOD(ROUNDDOWN(F73,2),60)</f>
        <v>21.42</v>
      </c>
      <c r="K73" s="1" t="s">
        <v>0</v>
      </c>
    </row>
    <row r="74" spans="1:11" x14ac:dyDescent="0.25">
      <c r="B74" s="1" t="s">
        <v>8</v>
      </c>
      <c r="D74" s="4">
        <v>200</v>
      </c>
      <c r="E74" s="1" t="s">
        <v>9</v>
      </c>
      <c r="F74" s="5">
        <f t="shared" ref="F74:F82" si="6">D74/F$72</f>
        <v>42.857142857142854</v>
      </c>
      <c r="G74" s="1" t="s">
        <v>10</v>
      </c>
      <c r="H74" s="2">
        <f t="shared" ref="H74:H82" si="7">INT(F74/60)</f>
        <v>0</v>
      </c>
      <c r="I74" s="1" t="s">
        <v>1</v>
      </c>
      <c r="J74" s="5">
        <f t="shared" ref="J74:J82" si="8">MOD(ROUNDDOWN(F74,2),60)</f>
        <v>42.85</v>
      </c>
      <c r="K74" s="1" t="s">
        <v>0</v>
      </c>
    </row>
    <row r="75" spans="1:11" x14ac:dyDescent="0.25">
      <c r="B75" s="1" t="s">
        <v>8</v>
      </c>
      <c r="D75" s="4">
        <v>300</v>
      </c>
      <c r="E75" s="1" t="s">
        <v>9</v>
      </c>
      <c r="F75" s="5">
        <f t="shared" si="6"/>
        <v>64.285714285714278</v>
      </c>
      <c r="G75" s="1" t="s">
        <v>10</v>
      </c>
      <c r="H75" s="2">
        <f t="shared" si="7"/>
        <v>1</v>
      </c>
      <c r="I75" s="1" t="s">
        <v>1</v>
      </c>
      <c r="J75" s="5">
        <f t="shared" si="8"/>
        <v>4.2800000000000011</v>
      </c>
      <c r="K75" s="1" t="s">
        <v>0</v>
      </c>
    </row>
    <row r="76" spans="1:11" x14ac:dyDescent="0.25">
      <c r="B76" s="1" t="s">
        <v>8</v>
      </c>
      <c r="D76" s="4">
        <v>400</v>
      </c>
      <c r="E76" s="1" t="s">
        <v>9</v>
      </c>
      <c r="F76" s="5">
        <f t="shared" si="6"/>
        <v>85.714285714285708</v>
      </c>
      <c r="G76" s="1" t="s">
        <v>10</v>
      </c>
      <c r="H76" s="2">
        <f t="shared" si="7"/>
        <v>1</v>
      </c>
      <c r="I76" s="1" t="s">
        <v>1</v>
      </c>
      <c r="J76" s="5">
        <f t="shared" si="8"/>
        <v>25.709999999999994</v>
      </c>
      <c r="K76" s="1" t="s">
        <v>0</v>
      </c>
    </row>
    <row r="77" spans="1:11" x14ac:dyDescent="0.25">
      <c r="B77" s="1" t="s">
        <v>8</v>
      </c>
      <c r="D77" s="4">
        <v>600</v>
      </c>
      <c r="E77" s="1" t="s">
        <v>9</v>
      </c>
      <c r="F77" s="5">
        <f t="shared" si="6"/>
        <v>128.57142857142856</v>
      </c>
      <c r="G77" s="1" t="s">
        <v>10</v>
      </c>
      <c r="H77" s="2">
        <f t="shared" si="7"/>
        <v>2</v>
      </c>
      <c r="I77" s="1" t="s">
        <v>1</v>
      </c>
      <c r="J77" s="5">
        <f t="shared" si="8"/>
        <v>8.5699999999999932</v>
      </c>
      <c r="K77" s="1" t="s">
        <v>0</v>
      </c>
    </row>
    <row r="78" spans="1:11" x14ac:dyDescent="0.25">
      <c r="B78" s="1" t="s">
        <v>8</v>
      </c>
      <c r="D78" s="4">
        <v>800</v>
      </c>
      <c r="E78" s="1" t="s">
        <v>9</v>
      </c>
      <c r="F78" s="5">
        <f t="shared" si="6"/>
        <v>171.42857142857142</v>
      </c>
      <c r="G78" s="1" t="s">
        <v>10</v>
      </c>
      <c r="H78" s="2">
        <f t="shared" si="7"/>
        <v>2</v>
      </c>
      <c r="I78" s="1" t="s">
        <v>1</v>
      </c>
      <c r="J78" s="5">
        <f t="shared" si="8"/>
        <v>51.419999999999987</v>
      </c>
      <c r="K78" s="1" t="s">
        <v>0</v>
      </c>
    </row>
    <row r="79" spans="1:11" x14ac:dyDescent="0.25">
      <c r="B79" s="1" t="s">
        <v>8</v>
      </c>
      <c r="D79" s="4">
        <v>1000</v>
      </c>
      <c r="E79" s="1" t="s">
        <v>9</v>
      </c>
      <c r="F79" s="5">
        <f t="shared" si="6"/>
        <v>214.28571428571428</v>
      </c>
      <c r="G79" s="1" t="s">
        <v>10</v>
      </c>
      <c r="H79" s="2">
        <f t="shared" si="7"/>
        <v>3</v>
      </c>
      <c r="I79" s="1" t="s">
        <v>1</v>
      </c>
      <c r="J79" s="5">
        <f t="shared" si="8"/>
        <v>34.28</v>
      </c>
      <c r="K79" s="1" t="s">
        <v>0</v>
      </c>
    </row>
    <row r="80" spans="1:11" x14ac:dyDescent="0.25">
      <c r="B80" s="1" t="s">
        <v>8</v>
      </c>
      <c r="D80" s="4">
        <v>1200</v>
      </c>
      <c r="E80" s="1" t="s">
        <v>9</v>
      </c>
      <c r="F80" s="5">
        <f t="shared" si="6"/>
        <v>257.14285714285711</v>
      </c>
      <c r="G80" s="1" t="s">
        <v>10</v>
      </c>
      <c r="H80" s="2">
        <f t="shared" si="7"/>
        <v>4</v>
      </c>
      <c r="I80" s="1" t="s">
        <v>1</v>
      </c>
      <c r="J80" s="5">
        <f t="shared" si="8"/>
        <v>17.139999999999986</v>
      </c>
      <c r="K80" s="1" t="s">
        <v>0</v>
      </c>
    </row>
    <row r="81" spans="1:11" x14ac:dyDescent="0.25">
      <c r="B81" s="1" t="s">
        <v>8</v>
      </c>
      <c r="D81" s="4">
        <v>1600</v>
      </c>
      <c r="E81" s="1" t="s">
        <v>9</v>
      </c>
      <c r="F81" s="5">
        <f t="shared" si="6"/>
        <v>342.85714285714283</v>
      </c>
      <c r="G81" s="1" t="s">
        <v>10</v>
      </c>
      <c r="H81" s="2">
        <f t="shared" si="7"/>
        <v>5</v>
      </c>
      <c r="I81" s="1" t="s">
        <v>1</v>
      </c>
      <c r="J81" s="5">
        <f t="shared" si="8"/>
        <v>42.850000000000023</v>
      </c>
      <c r="K81" s="1" t="s">
        <v>0</v>
      </c>
    </row>
    <row r="82" spans="1:11" x14ac:dyDescent="0.25">
      <c r="B82" s="1" t="s">
        <v>8</v>
      </c>
      <c r="D82" s="4">
        <v>2000</v>
      </c>
      <c r="E82" s="1" t="s">
        <v>9</v>
      </c>
      <c r="F82" s="5">
        <f t="shared" si="6"/>
        <v>428.57142857142856</v>
      </c>
      <c r="G82" s="1" t="s">
        <v>10</v>
      </c>
      <c r="H82" s="2">
        <f t="shared" si="7"/>
        <v>7</v>
      </c>
      <c r="I82" s="1" t="s">
        <v>1</v>
      </c>
      <c r="J82" s="5">
        <f t="shared" si="8"/>
        <v>8.5699999999999932</v>
      </c>
      <c r="K82" s="1" t="s">
        <v>0</v>
      </c>
    </row>
    <row r="83" spans="1:11" x14ac:dyDescent="0.25">
      <c r="D83" s="4"/>
      <c r="F83" s="5"/>
      <c r="H83" s="2"/>
      <c r="J83" s="5"/>
    </row>
    <row r="84" spans="1:11" x14ac:dyDescent="0.25">
      <c r="A84" s="7" t="s">
        <v>5</v>
      </c>
      <c r="B84" s="8">
        <v>100</v>
      </c>
      <c r="C84" s="9" t="s">
        <v>6</v>
      </c>
      <c r="D84" s="9"/>
      <c r="E84" s="9"/>
      <c r="F84" s="15">
        <f>$G$36*B84/100</f>
        <v>4.4444444444444446</v>
      </c>
      <c r="G84" s="9" t="s">
        <v>7</v>
      </c>
      <c r="H84" s="9"/>
      <c r="I84" s="58" t="s">
        <v>17</v>
      </c>
      <c r="J84" s="15">
        <f>F84/1000*60*60</f>
        <v>16</v>
      </c>
      <c r="K84" s="10" t="s">
        <v>71</v>
      </c>
    </row>
    <row r="85" spans="1:11" x14ac:dyDescent="0.25">
      <c r="B85" s="1" t="s">
        <v>8</v>
      </c>
      <c r="D85" s="4">
        <v>100</v>
      </c>
      <c r="E85" s="1" t="s">
        <v>9</v>
      </c>
      <c r="F85" s="5">
        <f>D85/F$84</f>
        <v>22.5</v>
      </c>
      <c r="G85" s="1" t="s">
        <v>10</v>
      </c>
      <c r="H85" s="2">
        <f>INT(F85/60)</f>
        <v>0</v>
      </c>
      <c r="I85" s="1" t="s">
        <v>1</v>
      </c>
      <c r="J85" s="5">
        <f>MOD(ROUNDDOWN(F85,2),60)</f>
        <v>22.5</v>
      </c>
      <c r="K85" s="1" t="s">
        <v>0</v>
      </c>
    </row>
    <row r="86" spans="1:11" x14ac:dyDescent="0.25">
      <c r="B86" s="1" t="s">
        <v>8</v>
      </c>
      <c r="D86" s="4">
        <v>200</v>
      </c>
      <c r="E86" s="1" t="s">
        <v>9</v>
      </c>
      <c r="F86" s="5">
        <f t="shared" ref="F86:F94" si="9">D86/F$84</f>
        <v>45</v>
      </c>
      <c r="G86" s="1" t="s">
        <v>10</v>
      </c>
      <c r="H86" s="2">
        <f t="shared" ref="H86:H94" si="10">INT(F86/60)</f>
        <v>0</v>
      </c>
      <c r="I86" s="1" t="s">
        <v>1</v>
      </c>
      <c r="J86" s="5">
        <f t="shared" ref="J86:J94" si="11">MOD(ROUNDDOWN(F86,2),60)</f>
        <v>45</v>
      </c>
      <c r="K86" s="1" t="s">
        <v>0</v>
      </c>
    </row>
    <row r="87" spans="1:11" x14ac:dyDescent="0.25">
      <c r="B87" s="1" t="s">
        <v>8</v>
      </c>
      <c r="D87" s="4">
        <v>300</v>
      </c>
      <c r="E87" s="1" t="s">
        <v>9</v>
      </c>
      <c r="F87" s="5">
        <f t="shared" si="9"/>
        <v>67.5</v>
      </c>
      <c r="G87" s="1" t="s">
        <v>10</v>
      </c>
      <c r="H87" s="2">
        <f t="shared" si="10"/>
        <v>1</v>
      </c>
      <c r="I87" s="1" t="s">
        <v>1</v>
      </c>
      <c r="J87" s="5">
        <f t="shared" si="11"/>
        <v>7.5</v>
      </c>
      <c r="K87" s="1" t="s">
        <v>0</v>
      </c>
    </row>
    <row r="88" spans="1:11" x14ac:dyDescent="0.25">
      <c r="B88" s="1" t="s">
        <v>8</v>
      </c>
      <c r="D88" s="4">
        <v>400</v>
      </c>
      <c r="E88" s="1" t="s">
        <v>9</v>
      </c>
      <c r="F88" s="5">
        <f t="shared" si="9"/>
        <v>90</v>
      </c>
      <c r="G88" s="1" t="s">
        <v>10</v>
      </c>
      <c r="H88" s="2">
        <f t="shared" si="10"/>
        <v>1</v>
      </c>
      <c r="I88" s="1" t="s">
        <v>1</v>
      </c>
      <c r="J88" s="5">
        <f t="shared" si="11"/>
        <v>30</v>
      </c>
      <c r="K88" s="1" t="s">
        <v>0</v>
      </c>
    </row>
    <row r="89" spans="1:11" x14ac:dyDescent="0.25">
      <c r="B89" s="1" t="s">
        <v>8</v>
      </c>
      <c r="D89" s="4">
        <v>600</v>
      </c>
      <c r="E89" s="1" t="s">
        <v>9</v>
      </c>
      <c r="F89" s="5">
        <f t="shared" si="9"/>
        <v>135</v>
      </c>
      <c r="G89" s="1" t="s">
        <v>10</v>
      </c>
      <c r="H89" s="2">
        <f t="shared" si="10"/>
        <v>2</v>
      </c>
      <c r="I89" s="1" t="s">
        <v>1</v>
      </c>
      <c r="J89" s="5">
        <f t="shared" si="11"/>
        <v>15</v>
      </c>
      <c r="K89" s="1" t="s">
        <v>0</v>
      </c>
    </row>
    <row r="90" spans="1:11" x14ac:dyDescent="0.25">
      <c r="B90" s="1" t="s">
        <v>8</v>
      </c>
      <c r="D90" s="4">
        <v>800</v>
      </c>
      <c r="E90" s="1" t="s">
        <v>9</v>
      </c>
      <c r="F90" s="5">
        <f t="shared" si="9"/>
        <v>180</v>
      </c>
      <c r="G90" s="1" t="s">
        <v>10</v>
      </c>
      <c r="H90" s="2">
        <f t="shared" si="10"/>
        <v>3</v>
      </c>
      <c r="I90" s="1" t="s">
        <v>1</v>
      </c>
      <c r="J90" s="5">
        <f t="shared" si="11"/>
        <v>0</v>
      </c>
      <c r="K90" s="1" t="s">
        <v>0</v>
      </c>
    </row>
    <row r="91" spans="1:11" x14ac:dyDescent="0.25">
      <c r="B91" s="1" t="s">
        <v>8</v>
      </c>
      <c r="D91" s="4">
        <v>1000</v>
      </c>
      <c r="E91" s="1" t="s">
        <v>9</v>
      </c>
      <c r="F91" s="5">
        <f t="shared" si="9"/>
        <v>225</v>
      </c>
      <c r="G91" s="1" t="s">
        <v>10</v>
      </c>
      <c r="H91" s="2">
        <f t="shared" si="10"/>
        <v>3</v>
      </c>
      <c r="I91" s="1" t="s">
        <v>1</v>
      </c>
      <c r="J91" s="5">
        <f t="shared" si="11"/>
        <v>45</v>
      </c>
      <c r="K91" s="1" t="s">
        <v>0</v>
      </c>
    </row>
    <row r="92" spans="1:11" x14ac:dyDescent="0.25">
      <c r="B92" s="1" t="s">
        <v>8</v>
      </c>
      <c r="D92" s="4">
        <v>1200</v>
      </c>
      <c r="E92" s="1" t="s">
        <v>9</v>
      </c>
      <c r="F92" s="5">
        <f t="shared" si="9"/>
        <v>270</v>
      </c>
      <c r="G92" s="1" t="s">
        <v>10</v>
      </c>
      <c r="H92" s="2">
        <f t="shared" si="10"/>
        <v>4</v>
      </c>
      <c r="I92" s="1" t="s">
        <v>1</v>
      </c>
      <c r="J92" s="5">
        <f t="shared" si="11"/>
        <v>30</v>
      </c>
      <c r="K92" s="1" t="s">
        <v>0</v>
      </c>
    </row>
    <row r="93" spans="1:11" x14ac:dyDescent="0.25">
      <c r="B93" s="1" t="s">
        <v>8</v>
      </c>
      <c r="D93" s="4">
        <v>1600</v>
      </c>
      <c r="E93" s="1" t="s">
        <v>9</v>
      </c>
      <c r="F93" s="5">
        <f t="shared" si="9"/>
        <v>360</v>
      </c>
      <c r="G93" s="1" t="s">
        <v>10</v>
      </c>
      <c r="H93" s="2">
        <f t="shared" si="10"/>
        <v>6</v>
      </c>
      <c r="I93" s="1" t="s">
        <v>1</v>
      </c>
      <c r="J93" s="5">
        <f t="shared" si="11"/>
        <v>0</v>
      </c>
      <c r="K93" s="1" t="s">
        <v>0</v>
      </c>
    </row>
    <row r="94" spans="1:11" x14ac:dyDescent="0.25">
      <c r="B94" s="1" t="s">
        <v>8</v>
      </c>
      <c r="D94" s="4">
        <v>2000</v>
      </c>
      <c r="E94" s="1" t="s">
        <v>9</v>
      </c>
      <c r="F94" s="5">
        <f t="shared" si="9"/>
        <v>450</v>
      </c>
      <c r="G94" s="1" t="s">
        <v>10</v>
      </c>
      <c r="H94" s="2">
        <f t="shared" si="10"/>
        <v>7</v>
      </c>
      <c r="I94" s="1" t="s">
        <v>1</v>
      </c>
      <c r="J94" s="5">
        <f t="shared" si="11"/>
        <v>30</v>
      </c>
      <c r="K94" s="1" t="s">
        <v>0</v>
      </c>
    </row>
    <row r="95" spans="1:11" x14ac:dyDescent="0.25">
      <c r="D95" s="4"/>
      <c r="F95" s="5"/>
      <c r="H95" s="2"/>
      <c r="J95" s="5"/>
    </row>
    <row r="96" spans="1:11" x14ac:dyDescent="0.25">
      <c r="A96" s="7" t="s">
        <v>5</v>
      </c>
      <c r="B96" s="8">
        <v>95</v>
      </c>
      <c r="C96" s="9" t="s">
        <v>6</v>
      </c>
      <c r="D96" s="9"/>
      <c r="E96" s="9"/>
      <c r="F96" s="15">
        <f>$G$36*B96/100</f>
        <v>4.2222222222222223</v>
      </c>
      <c r="G96" s="9" t="s">
        <v>7</v>
      </c>
      <c r="H96" s="9"/>
      <c r="I96" s="58" t="s">
        <v>17</v>
      </c>
      <c r="J96" s="15">
        <f>F96/1000*60*60</f>
        <v>15.200000000000001</v>
      </c>
      <c r="K96" s="10" t="s">
        <v>71</v>
      </c>
    </row>
    <row r="97" spans="1:11" x14ac:dyDescent="0.25">
      <c r="B97" s="1" t="s">
        <v>8</v>
      </c>
      <c r="D97" s="4">
        <v>100</v>
      </c>
      <c r="E97" s="1" t="s">
        <v>9</v>
      </c>
      <c r="F97" s="5">
        <f>D97/F$96</f>
        <v>23.684210526315788</v>
      </c>
      <c r="G97" s="1" t="s">
        <v>10</v>
      </c>
      <c r="H97" s="2">
        <f>INT(F97/60)</f>
        <v>0</v>
      </c>
      <c r="I97" s="1" t="s">
        <v>1</v>
      </c>
      <c r="J97" s="5">
        <f>MOD(ROUNDDOWN(F97,2),60)</f>
        <v>23.68</v>
      </c>
      <c r="K97" s="1" t="s">
        <v>0</v>
      </c>
    </row>
    <row r="98" spans="1:11" x14ac:dyDescent="0.25">
      <c r="B98" s="1" t="s">
        <v>8</v>
      </c>
      <c r="D98" s="4">
        <v>200</v>
      </c>
      <c r="E98" s="1" t="s">
        <v>9</v>
      </c>
      <c r="F98" s="5">
        <f t="shared" ref="F98:F106" si="12">D98/F$96</f>
        <v>47.368421052631575</v>
      </c>
      <c r="G98" s="1" t="s">
        <v>10</v>
      </c>
      <c r="H98" s="2">
        <f t="shared" ref="H98:H106" si="13">INT(F98/60)</f>
        <v>0</v>
      </c>
      <c r="I98" s="1" t="s">
        <v>1</v>
      </c>
      <c r="J98" s="5">
        <f t="shared" ref="J98:J106" si="14">MOD(ROUNDDOWN(F98,2),60)</f>
        <v>47.36</v>
      </c>
      <c r="K98" s="1" t="s">
        <v>0</v>
      </c>
    </row>
    <row r="99" spans="1:11" x14ac:dyDescent="0.25">
      <c r="B99" s="1" t="s">
        <v>8</v>
      </c>
      <c r="D99" s="4">
        <v>300</v>
      </c>
      <c r="E99" s="1" t="s">
        <v>9</v>
      </c>
      <c r="F99" s="5">
        <f t="shared" si="12"/>
        <v>71.05263157894737</v>
      </c>
      <c r="G99" s="1" t="s">
        <v>10</v>
      </c>
      <c r="H99" s="2">
        <f t="shared" si="13"/>
        <v>1</v>
      </c>
      <c r="I99" s="1" t="s">
        <v>1</v>
      </c>
      <c r="J99" s="5">
        <f t="shared" si="14"/>
        <v>11.049999999999997</v>
      </c>
      <c r="K99" s="1" t="s">
        <v>0</v>
      </c>
    </row>
    <row r="100" spans="1:11" x14ac:dyDescent="0.25">
      <c r="B100" s="1" t="s">
        <v>8</v>
      </c>
      <c r="D100" s="4">
        <v>400</v>
      </c>
      <c r="E100" s="1" t="s">
        <v>9</v>
      </c>
      <c r="F100" s="5">
        <f t="shared" si="12"/>
        <v>94.73684210526315</v>
      </c>
      <c r="G100" s="1" t="s">
        <v>10</v>
      </c>
      <c r="H100" s="2">
        <f t="shared" si="13"/>
        <v>1</v>
      </c>
      <c r="I100" s="1" t="s">
        <v>1</v>
      </c>
      <c r="J100" s="5">
        <f t="shared" si="14"/>
        <v>34.730000000000004</v>
      </c>
      <c r="K100" s="1" t="s">
        <v>0</v>
      </c>
    </row>
    <row r="101" spans="1:11" x14ac:dyDescent="0.25">
      <c r="B101" s="1" t="s">
        <v>8</v>
      </c>
      <c r="D101" s="4">
        <v>600</v>
      </c>
      <c r="E101" s="1" t="s">
        <v>9</v>
      </c>
      <c r="F101" s="5">
        <f t="shared" si="12"/>
        <v>142.10526315789474</v>
      </c>
      <c r="G101" s="1" t="s">
        <v>10</v>
      </c>
      <c r="H101" s="2">
        <f t="shared" si="13"/>
        <v>2</v>
      </c>
      <c r="I101" s="1" t="s">
        <v>1</v>
      </c>
      <c r="J101" s="5">
        <f t="shared" si="14"/>
        <v>22.099999999999994</v>
      </c>
      <c r="K101" s="1" t="s">
        <v>0</v>
      </c>
    </row>
    <row r="102" spans="1:11" x14ac:dyDescent="0.25">
      <c r="B102" s="1" t="s">
        <v>8</v>
      </c>
      <c r="D102" s="4">
        <v>800</v>
      </c>
      <c r="E102" s="1" t="s">
        <v>9</v>
      </c>
      <c r="F102" s="5">
        <f t="shared" si="12"/>
        <v>189.4736842105263</v>
      </c>
      <c r="G102" s="1" t="s">
        <v>10</v>
      </c>
      <c r="H102" s="2">
        <f t="shared" si="13"/>
        <v>3</v>
      </c>
      <c r="I102" s="1" t="s">
        <v>1</v>
      </c>
      <c r="J102" s="5">
        <f t="shared" si="14"/>
        <v>9.4699999999999989</v>
      </c>
      <c r="K102" s="1" t="s">
        <v>0</v>
      </c>
    </row>
    <row r="103" spans="1:11" x14ac:dyDescent="0.25">
      <c r="B103" s="1" t="s">
        <v>8</v>
      </c>
      <c r="D103" s="4">
        <v>1000</v>
      </c>
      <c r="E103" s="1" t="s">
        <v>9</v>
      </c>
      <c r="F103" s="5">
        <f t="shared" si="12"/>
        <v>236.84210526315789</v>
      </c>
      <c r="G103" s="1" t="s">
        <v>10</v>
      </c>
      <c r="H103" s="2">
        <f t="shared" si="13"/>
        <v>3</v>
      </c>
      <c r="I103" s="1" t="s">
        <v>1</v>
      </c>
      <c r="J103" s="5">
        <f t="shared" si="14"/>
        <v>56.84</v>
      </c>
      <c r="K103" s="1" t="s">
        <v>0</v>
      </c>
    </row>
    <row r="104" spans="1:11" x14ac:dyDescent="0.25">
      <c r="B104" s="1" t="s">
        <v>8</v>
      </c>
      <c r="D104" s="4">
        <v>1200</v>
      </c>
      <c r="E104" s="1" t="s">
        <v>9</v>
      </c>
      <c r="F104" s="5">
        <f t="shared" si="12"/>
        <v>284.21052631578948</v>
      </c>
      <c r="G104" s="1" t="s">
        <v>10</v>
      </c>
      <c r="H104" s="2">
        <f t="shared" si="13"/>
        <v>4</v>
      </c>
      <c r="I104" s="1" t="s">
        <v>1</v>
      </c>
      <c r="J104" s="5">
        <f t="shared" si="14"/>
        <v>44.20999999999998</v>
      </c>
      <c r="K104" s="1" t="s">
        <v>0</v>
      </c>
    </row>
    <row r="105" spans="1:11" x14ac:dyDescent="0.25">
      <c r="B105" s="1" t="s">
        <v>8</v>
      </c>
      <c r="D105" s="4">
        <v>1600</v>
      </c>
      <c r="E105" s="1" t="s">
        <v>9</v>
      </c>
      <c r="F105" s="5">
        <f t="shared" si="12"/>
        <v>378.9473684210526</v>
      </c>
      <c r="G105" s="1" t="s">
        <v>10</v>
      </c>
      <c r="H105" s="2">
        <f t="shared" si="13"/>
        <v>6</v>
      </c>
      <c r="I105" s="1" t="s">
        <v>1</v>
      </c>
      <c r="J105" s="5">
        <f t="shared" si="14"/>
        <v>18.939999999999998</v>
      </c>
      <c r="K105" s="1" t="s">
        <v>0</v>
      </c>
    </row>
    <row r="106" spans="1:11" x14ac:dyDescent="0.25">
      <c r="B106" s="1" t="s">
        <v>8</v>
      </c>
      <c r="D106" s="4">
        <v>2000</v>
      </c>
      <c r="E106" s="1" t="s">
        <v>9</v>
      </c>
      <c r="F106" s="5">
        <f t="shared" si="12"/>
        <v>473.68421052631578</v>
      </c>
      <c r="G106" s="1" t="s">
        <v>10</v>
      </c>
      <c r="H106" s="2">
        <f t="shared" si="13"/>
        <v>7</v>
      </c>
      <c r="I106" s="1" t="s">
        <v>1</v>
      </c>
      <c r="J106" s="5">
        <f t="shared" si="14"/>
        <v>53.680000000000007</v>
      </c>
      <c r="K106" s="1" t="s">
        <v>0</v>
      </c>
    </row>
    <row r="107" spans="1:11" x14ac:dyDescent="0.25">
      <c r="D107" s="4"/>
      <c r="F107" s="5"/>
      <c r="H107" s="2"/>
      <c r="J107" s="5"/>
    </row>
    <row r="108" spans="1:11" x14ac:dyDescent="0.25">
      <c r="A108" s="7" t="s">
        <v>5</v>
      </c>
      <c r="B108" s="8">
        <v>90</v>
      </c>
      <c r="C108" s="9" t="s">
        <v>6</v>
      </c>
      <c r="D108" s="9"/>
      <c r="E108" s="9"/>
      <c r="F108" s="15">
        <f>$G$36*B108/100</f>
        <v>4</v>
      </c>
      <c r="G108" s="9" t="s">
        <v>7</v>
      </c>
      <c r="H108" s="9"/>
      <c r="I108" s="58" t="s">
        <v>17</v>
      </c>
      <c r="J108" s="15">
        <f>F108/1000*60*60</f>
        <v>14.399999999999999</v>
      </c>
      <c r="K108" s="10" t="s">
        <v>71</v>
      </c>
    </row>
    <row r="109" spans="1:11" x14ac:dyDescent="0.25">
      <c r="B109" s="1" t="s">
        <v>8</v>
      </c>
      <c r="D109" s="4">
        <v>100</v>
      </c>
      <c r="E109" s="1" t="s">
        <v>9</v>
      </c>
      <c r="F109" s="5">
        <f>D109/F$108</f>
        <v>25</v>
      </c>
      <c r="G109" s="1" t="s">
        <v>10</v>
      </c>
      <c r="H109" s="2">
        <f>INT(F109/60)</f>
        <v>0</v>
      </c>
      <c r="I109" s="1" t="s">
        <v>1</v>
      </c>
      <c r="J109" s="5">
        <f>MOD(ROUNDDOWN(F109,2),60)</f>
        <v>25</v>
      </c>
      <c r="K109" s="1" t="s">
        <v>0</v>
      </c>
    </row>
    <row r="110" spans="1:11" x14ac:dyDescent="0.25">
      <c r="B110" s="1" t="s">
        <v>8</v>
      </c>
      <c r="D110" s="4">
        <v>200</v>
      </c>
      <c r="E110" s="1" t="s">
        <v>9</v>
      </c>
      <c r="F110" s="5">
        <f t="shared" ref="F110:F118" si="15">D110/F$108</f>
        <v>50</v>
      </c>
      <c r="G110" s="1" t="s">
        <v>10</v>
      </c>
      <c r="H110" s="2">
        <f t="shared" ref="H110:H118" si="16">INT(F110/60)</f>
        <v>0</v>
      </c>
      <c r="I110" s="1" t="s">
        <v>1</v>
      </c>
      <c r="J110" s="5">
        <f t="shared" ref="J110:J118" si="17">MOD(ROUNDDOWN(F110,2),60)</f>
        <v>50</v>
      </c>
      <c r="K110" s="1" t="s">
        <v>0</v>
      </c>
    </row>
    <row r="111" spans="1:11" x14ac:dyDescent="0.25">
      <c r="B111" s="1" t="s">
        <v>8</v>
      </c>
      <c r="D111" s="4">
        <v>300</v>
      </c>
      <c r="E111" s="1" t="s">
        <v>9</v>
      </c>
      <c r="F111" s="5">
        <f t="shared" si="15"/>
        <v>75</v>
      </c>
      <c r="G111" s="1" t="s">
        <v>10</v>
      </c>
      <c r="H111" s="2">
        <f t="shared" si="16"/>
        <v>1</v>
      </c>
      <c r="I111" s="1" t="s">
        <v>1</v>
      </c>
      <c r="J111" s="5">
        <f t="shared" si="17"/>
        <v>15</v>
      </c>
      <c r="K111" s="1" t="s">
        <v>0</v>
      </c>
    </row>
    <row r="112" spans="1:11" x14ac:dyDescent="0.25">
      <c r="B112" s="1" t="s">
        <v>8</v>
      </c>
      <c r="D112" s="4">
        <v>400</v>
      </c>
      <c r="E112" s="1" t="s">
        <v>9</v>
      </c>
      <c r="F112" s="5">
        <f t="shared" si="15"/>
        <v>100</v>
      </c>
      <c r="G112" s="1" t="s">
        <v>10</v>
      </c>
      <c r="H112" s="2">
        <f t="shared" si="16"/>
        <v>1</v>
      </c>
      <c r="I112" s="1" t="s">
        <v>1</v>
      </c>
      <c r="J112" s="5">
        <f t="shared" si="17"/>
        <v>40</v>
      </c>
      <c r="K112" s="1" t="s">
        <v>0</v>
      </c>
    </row>
    <row r="113" spans="1:11" x14ac:dyDescent="0.25">
      <c r="B113" s="1" t="s">
        <v>8</v>
      </c>
      <c r="D113" s="4">
        <v>600</v>
      </c>
      <c r="E113" s="1" t="s">
        <v>9</v>
      </c>
      <c r="F113" s="5">
        <f t="shared" si="15"/>
        <v>150</v>
      </c>
      <c r="G113" s="1" t="s">
        <v>10</v>
      </c>
      <c r="H113" s="2">
        <f t="shared" si="16"/>
        <v>2</v>
      </c>
      <c r="I113" s="1" t="s">
        <v>1</v>
      </c>
      <c r="J113" s="5">
        <f t="shared" si="17"/>
        <v>30</v>
      </c>
      <c r="K113" s="1" t="s">
        <v>0</v>
      </c>
    </row>
    <row r="114" spans="1:11" x14ac:dyDescent="0.25">
      <c r="B114" s="1" t="s">
        <v>8</v>
      </c>
      <c r="D114" s="4">
        <v>800</v>
      </c>
      <c r="E114" s="1" t="s">
        <v>9</v>
      </c>
      <c r="F114" s="5">
        <f t="shared" si="15"/>
        <v>200</v>
      </c>
      <c r="G114" s="1" t="s">
        <v>10</v>
      </c>
      <c r="H114" s="2">
        <f t="shared" si="16"/>
        <v>3</v>
      </c>
      <c r="I114" s="1" t="s">
        <v>1</v>
      </c>
      <c r="J114" s="5">
        <f t="shared" si="17"/>
        <v>20</v>
      </c>
      <c r="K114" s="1" t="s">
        <v>0</v>
      </c>
    </row>
    <row r="115" spans="1:11" x14ac:dyDescent="0.25">
      <c r="B115" s="1" t="s">
        <v>8</v>
      </c>
      <c r="D115" s="4">
        <v>1000</v>
      </c>
      <c r="E115" s="1" t="s">
        <v>9</v>
      </c>
      <c r="F115" s="5">
        <f t="shared" si="15"/>
        <v>250</v>
      </c>
      <c r="G115" s="1" t="s">
        <v>10</v>
      </c>
      <c r="H115" s="2">
        <f t="shared" si="16"/>
        <v>4</v>
      </c>
      <c r="I115" s="1" t="s">
        <v>1</v>
      </c>
      <c r="J115" s="5">
        <f t="shared" si="17"/>
        <v>10</v>
      </c>
      <c r="K115" s="1" t="s">
        <v>0</v>
      </c>
    </row>
    <row r="116" spans="1:11" x14ac:dyDescent="0.25">
      <c r="B116" s="1" t="s">
        <v>8</v>
      </c>
      <c r="D116" s="4">
        <v>1200</v>
      </c>
      <c r="E116" s="1" t="s">
        <v>9</v>
      </c>
      <c r="F116" s="5">
        <f t="shared" si="15"/>
        <v>300</v>
      </c>
      <c r="G116" s="1" t="s">
        <v>10</v>
      </c>
      <c r="H116" s="2">
        <f t="shared" si="16"/>
        <v>5</v>
      </c>
      <c r="I116" s="1" t="s">
        <v>1</v>
      </c>
      <c r="J116" s="5">
        <f t="shared" si="17"/>
        <v>0</v>
      </c>
      <c r="K116" s="1" t="s">
        <v>0</v>
      </c>
    </row>
    <row r="117" spans="1:11" x14ac:dyDescent="0.25">
      <c r="B117" s="1" t="s">
        <v>8</v>
      </c>
      <c r="D117" s="4">
        <v>1600</v>
      </c>
      <c r="E117" s="1" t="s">
        <v>9</v>
      </c>
      <c r="F117" s="5">
        <f t="shared" si="15"/>
        <v>400</v>
      </c>
      <c r="G117" s="1" t="s">
        <v>10</v>
      </c>
      <c r="H117" s="2">
        <f t="shared" si="16"/>
        <v>6</v>
      </c>
      <c r="I117" s="1" t="s">
        <v>1</v>
      </c>
      <c r="J117" s="5">
        <f t="shared" si="17"/>
        <v>40</v>
      </c>
      <c r="K117" s="1" t="s">
        <v>0</v>
      </c>
    </row>
    <row r="118" spans="1:11" x14ac:dyDescent="0.25">
      <c r="B118" s="1" t="s">
        <v>8</v>
      </c>
      <c r="D118" s="4">
        <v>2000</v>
      </c>
      <c r="E118" s="1" t="s">
        <v>9</v>
      </c>
      <c r="F118" s="5">
        <f t="shared" si="15"/>
        <v>500</v>
      </c>
      <c r="G118" s="1" t="s">
        <v>10</v>
      </c>
      <c r="H118" s="2">
        <f t="shared" si="16"/>
        <v>8</v>
      </c>
      <c r="I118" s="1" t="s">
        <v>1</v>
      </c>
      <c r="J118" s="5">
        <f t="shared" si="17"/>
        <v>20</v>
      </c>
      <c r="K118" s="1" t="s">
        <v>0</v>
      </c>
    </row>
    <row r="119" spans="1:11" x14ac:dyDescent="0.25">
      <c r="D119" s="4"/>
      <c r="F119" s="5"/>
      <c r="H119" s="2"/>
      <c r="J119" s="5"/>
    </row>
    <row r="120" spans="1:11" x14ac:dyDescent="0.25">
      <c r="A120" s="7" t="s">
        <v>5</v>
      </c>
      <c r="B120" s="8">
        <v>85</v>
      </c>
      <c r="C120" s="9" t="s">
        <v>6</v>
      </c>
      <c r="D120" s="9"/>
      <c r="E120" s="9"/>
      <c r="F120" s="15">
        <f>$G$36*B120/100</f>
        <v>3.7777777777777777</v>
      </c>
      <c r="G120" s="9" t="s">
        <v>7</v>
      </c>
      <c r="H120" s="9"/>
      <c r="I120" s="58" t="s">
        <v>17</v>
      </c>
      <c r="J120" s="15">
        <f>F120/1000*60*60</f>
        <v>13.6</v>
      </c>
      <c r="K120" s="10" t="s">
        <v>71</v>
      </c>
    </row>
    <row r="121" spans="1:11" x14ac:dyDescent="0.25">
      <c r="B121" s="1" t="s">
        <v>8</v>
      </c>
      <c r="D121" s="4">
        <v>100</v>
      </c>
      <c r="E121" s="1" t="s">
        <v>9</v>
      </c>
      <c r="F121" s="5">
        <f>D121/F$120</f>
        <v>26.47058823529412</v>
      </c>
      <c r="G121" s="1" t="s">
        <v>10</v>
      </c>
      <c r="H121" s="2">
        <f>INT(F121/60)</f>
        <v>0</v>
      </c>
      <c r="I121" s="1" t="s">
        <v>1</v>
      </c>
      <c r="J121" s="5">
        <f>MOD(ROUNDDOWN(F121,2),60)</f>
        <v>26.47</v>
      </c>
      <c r="K121" s="1" t="s">
        <v>0</v>
      </c>
    </row>
    <row r="122" spans="1:11" x14ac:dyDescent="0.25">
      <c r="B122" s="1" t="s">
        <v>8</v>
      </c>
      <c r="D122" s="4">
        <v>200</v>
      </c>
      <c r="E122" s="1" t="s">
        <v>9</v>
      </c>
      <c r="F122" s="5">
        <f t="shared" ref="F122:F130" si="18">D122/F$120</f>
        <v>52.941176470588239</v>
      </c>
      <c r="G122" s="1" t="s">
        <v>10</v>
      </c>
      <c r="H122" s="2">
        <f t="shared" ref="H122:H130" si="19">INT(F122/60)</f>
        <v>0</v>
      </c>
      <c r="I122" s="1" t="s">
        <v>1</v>
      </c>
      <c r="J122" s="5">
        <f t="shared" ref="J122:J130" si="20">MOD(ROUNDDOWN(F122,2),60)</f>
        <v>52.94</v>
      </c>
      <c r="K122" s="1" t="s">
        <v>0</v>
      </c>
    </row>
    <row r="123" spans="1:11" x14ac:dyDescent="0.25">
      <c r="B123" s="1" t="s">
        <v>8</v>
      </c>
      <c r="D123" s="4">
        <v>300</v>
      </c>
      <c r="E123" s="1" t="s">
        <v>9</v>
      </c>
      <c r="F123" s="5">
        <f t="shared" si="18"/>
        <v>79.411764705882348</v>
      </c>
      <c r="G123" s="1" t="s">
        <v>10</v>
      </c>
      <c r="H123" s="2">
        <f t="shared" si="19"/>
        <v>1</v>
      </c>
      <c r="I123" s="1" t="s">
        <v>1</v>
      </c>
      <c r="J123" s="5">
        <f t="shared" si="20"/>
        <v>19.409999999999997</v>
      </c>
      <c r="K123" s="1" t="s">
        <v>0</v>
      </c>
    </row>
    <row r="124" spans="1:11" x14ac:dyDescent="0.25">
      <c r="B124" s="1" t="s">
        <v>8</v>
      </c>
      <c r="D124" s="4">
        <v>400</v>
      </c>
      <c r="E124" s="1" t="s">
        <v>9</v>
      </c>
      <c r="F124" s="5">
        <f t="shared" si="18"/>
        <v>105.88235294117648</v>
      </c>
      <c r="G124" s="1" t="s">
        <v>10</v>
      </c>
      <c r="H124" s="2">
        <f t="shared" si="19"/>
        <v>1</v>
      </c>
      <c r="I124" s="1" t="s">
        <v>1</v>
      </c>
      <c r="J124" s="5">
        <f t="shared" si="20"/>
        <v>45.879999999999995</v>
      </c>
      <c r="K124" s="1" t="s">
        <v>0</v>
      </c>
    </row>
    <row r="125" spans="1:11" x14ac:dyDescent="0.25">
      <c r="B125" s="1" t="s">
        <v>8</v>
      </c>
      <c r="D125" s="4">
        <v>600</v>
      </c>
      <c r="E125" s="1" t="s">
        <v>9</v>
      </c>
      <c r="F125" s="5">
        <f t="shared" si="18"/>
        <v>158.8235294117647</v>
      </c>
      <c r="G125" s="1" t="s">
        <v>10</v>
      </c>
      <c r="H125" s="2">
        <f t="shared" si="19"/>
        <v>2</v>
      </c>
      <c r="I125" s="1" t="s">
        <v>1</v>
      </c>
      <c r="J125" s="5">
        <f t="shared" si="20"/>
        <v>38.819999999999993</v>
      </c>
      <c r="K125" s="1" t="s">
        <v>0</v>
      </c>
    </row>
    <row r="126" spans="1:11" x14ac:dyDescent="0.25">
      <c r="B126" s="1" t="s">
        <v>8</v>
      </c>
      <c r="D126" s="4">
        <v>800</v>
      </c>
      <c r="E126" s="1" t="s">
        <v>9</v>
      </c>
      <c r="F126" s="5">
        <f t="shared" si="18"/>
        <v>211.76470588235296</v>
      </c>
      <c r="G126" s="1" t="s">
        <v>10</v>
      </c>
      <c r="H126" s="2">
        <f t="shared" si="19"/>
        <v>3</v>
      </c>
      <c r="I126" s="1" t="s">
        <v>1</v>
      </c>
      <c r="J126" s="5">
        <f t="shared" si="20"/>
        <v>31.759999999999991</v>
      </c>
      <c r="K126" s="1" t="s">
        <v>0</v>
      </c>
    </row>
    <row r="127" spans="1:11" x14ac:dyDescent="0.25">
      <c r="B127" s="1" t="s">
        <v>8</v>
      </c>
      <c r="D127" s="4">
        <v>1000</v>
      </c>
      <c r="E127" s="1" t="s">
        <v>9</v>
      </c>
      <c r="F127" s="5">
        <f t="shared" si="18"/>
        <v>264.70588235294116</v>
      </c>
      <c r="G127" s="1" t="s">
        <v>10</v>
      </c>
      <c r="H127" s="2">
        <f t="shared" si="19"/>
        <v>4</v>
      </c>
      <c r="I127" s="1" t="s">
        <v>1</v>
      </c>
      <c r="J127" s="5">
        <f t="shared" si="20"/>
        <v>24.699999999999989</v>
      </c>
      <c r="K127" s="1" t="s">
        <v>0</v>
      </c>
    </row>
    <row r="128" spans="1:11" x14ac:dyDescent="0.25">
      <c r="B128" s="1" t="s">
        <v>8</v>
      </c>
      <c r="D128" s="4">
        <v>1200</v>
      </c>
      <c r="E128" s="1" t="s">
        <v>9</v>
      </c>
      <c r="F128" s="5">
        <f t="shared" si="18"/>
        <v>317.64705882352939</v>
      </c>
      <c r="G128" s="1" t="s">
        <v>10</v>
      </c>
      <c r="H128" s="2">
        <f t="shared" si="19"/>
        <v>5</v>
      </c>
      <c r="I128" s="1" t="s">
        <v>1</v>
      </c>
      <c r="J128" s="5">
        <f t="shared" si="20"/>
        <v>17.639999999999986</v>
      </c>
      <c r="K128" s="1" t="s">
        <v>0</v>
      </c>
    </row>
    <row r="129" spans="1:11" x14ac:dyDescent="0.25">
      <c r="B129" s="1" t="s">
        <v>8</v>
      </c>
      <c r="D129" s="4">
        <v>1600</v>
      </c>
      <c r="E129" s="1" t="s">
        <v>9</v>
      </c>
      <c r="F129" s="5">
        <f t="shared" si="18"/>
        <v>423.52941176470591</v>
      </c>
      <c r="G129" s="1" t="s">
        <v>10</v>
      </c>
      <c r="H129" s="2">
        <f t="shared" si="19"/>
        <v>7</v>
      </c>
      <c r="I129" s="1" t="s">
        <v>1</v>
      </c>
      <c r="J129" s="5">
        <f t="shared" si="20"/>
        <v>3.5199999999999818</v>
      </c>
      <c r="K129" s="1" t="s">
        <v>0</v>
      </c>
    </row>
    <row r="130" spans="1:11" x14ac:dyDescent="0.25">
      <c r="B130" s="1" t="s">
        <v>8</v>
      </c>
      <c r="D130" s="4">
        <v>2000</v>
      </c>
      <c r="E130" s="1" t="s">
        <v>9</v>
      </c>
      <c r="F130" s="5">
        <f t="shared" si="18"/>
        <v>529.41176470588232</v>
      </c>
      <c r="G130" s="1" t="s">
        <v>10</v>
      </c>
      <c r="H130" s="2">
        <f t="shared" si="19"/>
        <v>8</v>
      </c>
      <c r="I130" s="1" t="s">
        <v>1</v>
      </c>
      <c r="J130" s="5">
        <f t="shared" si="20"/>
        <v>49.409999999999968</v>
      </c>
      <c r="K130" s="1" t="s">
        <v>0</v>
      </c>
    </row>
    <row r="131" spans="1:11" x14ac:dyDescent="0.25">
      <c r="D131" s="4"/>
      <c r="F131" s="5"/>
      <c r="H131" s="2"/>
      <c r="J131" s="5"/>
    </row>
    <row r="132" spans="1:11" x14ac:dyDescent="0.25">
      <c r="A132" s="7" t="s">
        <v>5</v>
      </c>
      <c r="B132" s="8">
        <v>80</v>
      </c>
      <c r="C132" s="9" t="s">
        <v>6</v>
      </c>
      <c r="D132" s="9"/>
      <c r="E132" s="9"/>
      <c r="F132" s="15">
        <f>$G$36*B132/100</f>
        <v>3.5555555555555554</v>
      </c>
      <c r="G132" s="9" t="s">
        <v>7</v>
      </c>
      <c r="H132" s="9"/>
      <c r="I132" s="58" t="s">
        <v>17</v>
      </c>
      <c r="J132" s="15">
        <f>F132/1000*60*60</f>
        <v>12.799999999999999</v>
      </c>
      <c r="K132" s="10" t="s">
        <v>71</v>
      </c>
    </row>
    <row r="133" spans="1:11" x14ac:dyDescent="0.25">
      <c r="B133" s="1" t="s">
        <v>8</v>
      </c>
      <c r="D133" s="4">
        <v>100</v>
      </c>
      <c r="E133" s="1" t="s">
        <v>9</v>
      </c>
      <c r="F133" s="5">
        <f>D133/F$132</f>
        <v>28.125</v>
      </c>
      <c r="G133" s="1" t="s">
        <v>10</v>
      </c>
      <c r="H133" s="2">
        <f>INT(F133/60)</f>
        <v>0</v>
      </c>
      <c r="I133" s="1" t="s">
        <v>1</v>
      </c>
      <c r="J133" s="5">
        <f>MOD(ROUNDDOWN(F133,2),60)</f>
        <v>28.12</v>
      </c>
      <c r="K133" s="1" t="s">
        <v>0</v>
      </c>
    </row>
    <row r="134" spans="1:11" x14ac:dyDescent="0.25">
      <c r="B134" s="1" t="s">
        <v>8</v>
      </c>
      <c r="D134" s="4">
        <v>200</v>
      </c>
      <c r="E134" s="1" t="s">
        <v>9</v>
      </c>
      <c r="F134" s="5">
        <f t="shared" ref="F134:F142" si="21">D134/F$132</f>
        <v>56.25</v>
      </c>
      <c r="G134" s="1" t="s">
        <v>10</v>
      </c>
      <c r="H134" s="2">
        <f t="shared" ref="H134:H142" si="22">INT(F134/60)</f>
        <v>0</v>
      </c>
      <c r="I134" s="1" t="s">
        <v>1</v>
      </c>
      <c r="J134" s="5">
        <f t="shared" ref="J134:J142" si="23">MOD(ROUNDDOWN(F134,2),60)</f>
        <v>56.25</v>
      </c>
      <c r="K134" s="1" t="s">
        <v>0</v>
      </c>
    </row>
    <row r="135" spans="1:11" x14ac:dyDescent="0.25">
      <c r="B135" s="1" t="s">
        <v>8</v>
      </c>
      <c r="D135" s="4">
        <v>300</v>
      </c>
      <c r="E135" s="1" t="s">
        <v>9</v>
      </c>
      <c r="F135" s="5">
        <f t="shared" si="21"/>
        <v>84.375</v>
      </c>
      <c r="G135" s="1" t="s">
        <v>10</v>
      </c>
      <c r="H135" s="2">
        <f t="shared" si="22"/>
        <v>1</v>
      </c>
      <c r="I135" s="1" t="s">
        <v>1</v>
      </c>
      <c r="J135" s="5">
        <f t="shared" si="23"/>
        <v>24.370000000000005</v>
      </c>
      <c r="K135" s="1" t="s">
        <v>0</v>
      </c>
    </row>
    <row r="136" spans="1:11" x14ac:dyDescent="0.25">
      <c r="B136" s="1" t="s">
        <v>8</v>
      </c>
      <c r="D136" s="4">
        <v>400</v>
      </c>
      <c r="E136" s="1" t="s">
        <v>9</v>
      </c>
      <c r="F136" s="5">
        <f t="shared" si="21"/>
        <v>112.5</v>
      </c>
      <c r="G136" s="1" t="s">
        <v>10</v>
      </c>
      <c r="H136" s="2">
        <f t="shared" si="22"/>
        <v>1</v>
      </c>
      <c r="I136" s="1" t="s">
        <v>1</v>
      </c>
      <c r="J136" s="5">
        <f t="shared" si="23"/>
        <v>52.5</v>
      </c>
      <c r="K136" s="1" t="s">
        <v>0</v>
      </c>
    </row>
    <row r="137" spans="1:11" x14ac:dyDescent="0.25">
      <c r="B137" s="1" t="s">
        <v>8</v>
      </c>
      <c r="D137" s="4">
        <v>600</v>
      </c>
      <c r="E137" s="1" t="s">
        <v>9</v>
      </c>
      <c r="F137" s="5">
        <f t="shared" si="21"/>
        <v>168.75</v>
      </c>
      <c r="G137" s="1" t="s">
        <v>10</v>
      </c>
      <c r="H137" s="2">
        <f t="shared" si="22"/>
        <v>2</v>
      </c>
      <c r="I137" s="1" t="s">
        <v>1</v>
      </c>
      <c r="J137" s="5">
        <f t="shared" si="23"/>
        <v>48.75</v>
      </c>
      <c r="K137" s="1" t="s">
        <v>0</v>
      </c>
    </row>
    <row r="138" spans="1:11" x14ac:dyDescent="0.25">
      <c r="B138" s="1" t="s">
        <v>8</v>
      </c>
      <c r="D138" s="4">
        <v>800</v>
      </c>
      <c r="E138" s="1" t="s">
        <v>9</v>
      </c>
      <c r="F138" s="5">
        <f t="shared" si="21"/>
        <v>225</v>
      </c>
      <c r="G138" s="1" t="s">
        <v>10</v>
      </c>
      <c r="H138" s="2">
        <f t="shared" si="22"/>
        <v>3</v>
      </c>
      <c r="I138" s="1" t="s">
        <v>1</v>
      </c>
      <c r="J138" s="5">
        <f t="shared" si="23"/>
        <v>45</v>
      </c>
      <c r="K138" s="1" t="s">
        <v>0</v>
      </c>
    </row>
    <row r="139" spans="1:11" x14ac:dyDescent="0.25">
      <c r="B139" s="1" t="s">
        <v>8</v>
      </c>
      <c r="D139" s="4">
        <v>1000</v>
      </c>
      <c r="E139" s="1" t="s">
        <v>9</v>
      </c>
      <c r="F139" s="5">
        <f t="shared" si="21"/>
        <v>281.25</v>
      </c>
      <c r="G139" s="1" t="s">
        <v>10</v>
      </c>
      <c r="H139" s="2">
        <f t="shared" si="22"/>
        <v>4</v>
      </c>
      <c r="I139" s="1" t="s">
        <v>1</v>
      </c>
      <c r="J139" s="5">
        <f t="shared" si="23"/>
        <v>41.25</v>
      </c>
      <c r="K139" s="1" t="s">
        <v>0</v>
      </c>
    </row>
    <row r="140" spans="1:11" x14ac:dyDescent="0.25">
      <c r="B140" s="1" t="s">
        <v>8</v>
      </c>
      <c r="D140" s="4">
        <v>1200</v>
      </c>
      <c r="E140" s="1" t="s">
        <v>9</v>
      </c>
      <c r="F140" s="5">
        <f t="shared" si="21"/>
        <v>337.5</v>
      </c>
      <c r="G140" s="1" t="s">
        <v>10</v>
      </c>
      <c r="H140" s="2">
        <f t="shared" si="22"/>
        <v>5</v>
      </c>
      <c r="I140" s="1" t="s">
        <v>1</v>
      </c>
      <c r="J140" s="5">
        <f t="shared" si="23"/>
        <v>37.5</v>
      </c>
      <c r="K140" s="1" t="s">
        <v>0</v>
      </c>
    </row>
    <row r="141" spans="1:11" x14ac:dyDescent="0.25">
      <c r="B141" s="1" t="s">
        <v>8</v>
      </c>
      <c r="D141" s="4">
        <v>1600</v>
      </c>
      <c r="E141" s="1" t="s">
        <v>9</v>
      </c>
      <c r="F141" s="5">
        <f t="shared" si="21"/>
        <v>450</v>
      </c>
      <c r="G141" s="1" t="s">
        <v>10</v>
      </c>
      <c r="H141" s="2">
        <f t="shared" si="22"/>
        <v>7</v>
      </c>
      <c r="I141" s="1" t="s">
        <v>1</v>
      </c>
      <c r="J141" s="5">
        <f t="shared" si="23"/>
        <v>30</v>
      </c>
      <c r="K141" s="1" t="s">
        <v>0</v>
      </c>
    </row>
    <row r="142" spans="1:11" x14ac:dyDescent="0.25">
      <c r="B142" s="1" t="s">
        <v>8</v>
      </c>
      <c r="D142" s="4">
        <v>2000</v>
      </c>
      <c r="E142" s="1" t="s">
        <v>9</v>
      </c>
      <c r="F142" s="5">
        <f t="shared" si="21"/>
        <v>562.5</v>
      </c>
      <c r="G142" s="1" t="s">
        <v>10</v>
      </c>
      <c r="H142" s="2">
        <f t="shared" si="22"/>
        <v>9</v>
      </c>
      <c r="I142" s="1" t="s">
        <v>1</v>
      </c>
      <c r="J142" s="5">
        <f t="shared" si="23"/>
        <v>22.5</v>
      </c>
      <c r="K142" s="1" t="s">
        <v>0</v>
      </c>
    </row>
    <row r="143" spans="1:11" x14ac:dyDescent="0.25">
      <c r="D143" s="4"/>
      <c r="F143" s="5"/>
      <c r="H143" s="2"/>
      <c r="J143" s="5"/>
    </row>
    <row r="144" spans="1:11" x14ac:dyDescent="0.25">
      <c r="A144" s="7" t="s">
        <v>5</v>
      </c>
      <c r="B144" s="8">
        <v>75</v>
      </c>
      <c r="C144" s="9" t="s">
        <v>6</v>
      </c>
      <c r="D144" s="9"/>
      <c r="E144" s="9"/>
      <c r="F144" s="15">
        <f>$G$36*B144/100</f>
        <v>3.3333333333333339</v>
      </c>
      <c r="G144" s="9" t="s">
        <v>7</v>
      </c>
      <c r="H144" s="9"/>
      <c r="I144" s="58" t="s">
        <v>17</v>
      </c>
      <c r="J144" s="15">
        <f>F144/1000*60*60</f>
        <v>12.000000000000002</v>
      </c>
      <c r="K144" s="10" t="s">
        <v>71</v>
      </c>
    </row>
    <row r="145" spans="1:11" x14ac:dyDescent="0.25">
      <c r="B145" s="1" t="s">
        <v>8</v>
      </c>
      <c r="D145" s="4">
        <v>100</v>
      </c>
      <c r="E145" s="1" t="s">
        <v>9</v>
      </c>
      <c r="F145" s="5">
        <f>D145/F$144</f>
        <v>29.999999999999996</v>
      </c>
      <c r="G145" s="1" t="s">
        <v>10</v>
      </c>
      <c r="H145" s="2">
        <f>INT(F145/60)</f>
        <v>0</v>
      </c>
      <c r="I145" s="1" t="s">
        <v>1</v>
      </c>
      <c r="J145" s="5">
        <f>MOD(ROUNDDOWN(F145,2),60)</f>
        <v>30</v>
      </c>
      <c r="K145" s="1" t="s">
        <v>0</v>
      </c>
    </row>
    <row r="146" spans="1:11" x14ac:dyDescent="0.25">
      <c r="B146" s="1" t="s">
        <v>8</v>
      </c>
      <c r="D146" s="4">
        <v>200</v>
      </c>
      <c r="E146" s="1" t="s">
        <v>9</v>
      </c>
      <c r="F146" s="5">
        <f t="shared" ref="F146:F154" si="24">D146/F$144</f>
        <v>59.999999999999993</v>
      </c>
      <c r="G146" s="1" t="s">
        <v>10</v>
      </c>
      <c r="H146" s="2">
        <f t="shared" ref="H146:H154" si="25">INT(F146/60)</f>
        <v>1</v>
      </c>
      <c r="I146" s="1" t="s">
        <v>1</v>
      </c>
      <c r="J146" s="5">
        <f t="shared" ref="J146:J154" si="26">MOD(ROUNDDOWN(F146,2),60)</f>
        <v>0</v>
      </c>
      <c r="K146" s="1" t="s">
        <v>0</v>
      </c>
    </row>
    <row r="147" spans="1:11" x14ac:dyDescent="0.25">
      <c r="B147" s="1" t="s">
        <v>8</v>
      </c>
      <c r="D147" s="4">
        <v>300</v>
      </c>
      <c r="E147" s="1" t="s">
        <v>9</v>
      </c>
      <c r="F147" s="5">
        <f t="shared" si="24"/>
        <v>89.999999999999986</v>
      </c>
      <c r="G147" s="1" t="s">
        <v>10</v>
      </c>
      <c r="H147" s="2">
        <f t="shared" si="25"/>
        <v>1</v>
      </c>
      <c r="I147" s="1" t="s">
        <v>1</v>
      </c>
      <c r="J147" s="5">
        <f t="shared" si="26"/>
        <v>30</v>
      </c>
      <c r="K147" s="1" t="s">
        <v>0</v>
      </c>
    </row>
    <row r="148" spans="1:11" x14ac:dyDescent="0.25">
      <c r="B148" s="1" t="s">
        <v>8</v>
      </c>
      <c r="D148" s="4">
        <v>400</v>
      </c>
      <c r="E148" s="1" t="s">
        <v>9</v>
      </c>
      <c r="F148" s="5">
        <f t="shared" si="24"/>
        <v>119.99999999999999</v>
      </c>
      <c r="G148" s="1" t="s">
        <v>10</v>
      </c>
      <c r="H148" s="2">
        <f t="shared" si="25"/>
        <v>2</v>
      </c>
      <c r="I148" s="1" t="s">
        <v>1</v>
      </c>
      <c r="J148" s="5">
        <f t="shared" si="26"/>
        <v>0</v>
      </c>
      <c r="K148" s="1" t="s">
        <v>0</v>
      </c>
    </row>
    <row r="149" spans="1:11" x14ac:dyDescent="0.25">
      <c r="B149" s="1" t="s">
        <v>8</v>
      </c>
      <c r="D149" s="4">
        <v>600</v>
      </c>
      <c r="E149" s="1" t="s">
        <v>9</v>
      </c>
      <c r="F149" s="5">
        <f t="shared" si="24"/>
        <v>179.99999999999997</v>
      </c>
      <c r="G149" s="1" t="s">
        <v>10</v>
      </c>
      <c r="H149" s="2">
        <f t="shared" si="25"/>
        <v>3</v>
      </c>
      <c r="I149" s="1" t="s">
        <v>1</v>
      </c>
      <c r="J149" s="5">
        <f t="shared" si="26"/>
        <v>0</v>
      </c>
      <c r="K149" s="1" t="s">
        <v>0</v>
      </c>
    </row>
    <row r="150" spans="1:11" x14ac:dyDescent="0.25">
      <c r="B150" s="1" t="s">
        <v>8</v>
      </c>
      <c r="D150" s="4">
        <v>800</v>
      </c>
      <c r="E150" s="1" t="s">
        <v>9</v>
      </c>
      <c r="F150" s="5">
        <f t="shared" si="24"/>
        <v>239.99999999999997</v>
      </c>
      <c r="G150" s="1" t="s">
        <v>10</v>
      </c>
      <c r="H150" s="2">
        <f t="shared" si="25"/>
        <v>4</v>
      </c>
      <c r="I150" s="1" t="s">
        <v>1</v>
      </c>
      <c r="J150" s="5">
        <f t="shared" si="26"/>
        <v>0</v>
      </c>
      <c r="K150" s="1" t="s">
        <v>0</v>
      </c>
    </row>
    <row r="151" spans="1:11" x14ac:dyDescent="0.25">
      <c r="B151" s="1" t="s">
        <v>8</v>
      </c>
      <c r="D151" s="4">
        <v>1000</v>
      </c>
      <c r="E151" s="1" t="s">
        <v>9</v>
      </c>
      <c r="F151" s="5">
        <f t="shared" si="24"/>
        <v>299.99999999999994</v>
      </c>
      <c r="G151" s="1" t="s">
        <v>10</v>
      </c>
      <c r="H151" s="2">
        <f t="shared" si="25"/>
        <v>5</v>
      </c>
      <c r="I151" s="1" t="s">
        <v>1</v>
      </c>
      <c r="J151" s="5">
        <f t="shared" si="26"/>
        <v>0</v>
      </c>
      <c r="K151" s="1" t="s">
        <v>0</v>
      </c>
    </row>
    <row r="152" spans="1:11" x14ac:dyDescent="0.25">
      <c r="B152" s="1" t="s">
        <v>8</v>
      </c>
      <c r="D152" s="4">
        <v>1200</v>
      </c>
      <c r="E152" s="1" t="s">
        <v>9</v>
      </c>
      <c r="F152" s="5">
        <f t="shared" si="24"/>
        <v>359.99999999999994</v>
      </c>
      <c r="G152" s="1" t="s">
        <v>10</v>
      </c>
      <c r="H152" s="2">
        <f t="shared" si="25"/>
        <v>6</v>
      </c>
      <c r="I152" s="1" t="s">
        <v>1</v>
      </c>
      <c r="J152" s="5">
        <f t="shared" si="26"/>
        <v>0</v>
      </c>
      <c r="K152" s="1" t="s">
        <v>0</v>
      </c>
    </row>
    <row r="153" spans="1:11" x14ac:dyDescent="0.25">
      <c r="B153" s="1" t="s">
        <v>8</v>
      </c>
      <c r="D153" s="4">
        <v>1600</v>
      </c>
      <c r="E153" s="1" t="s">
        <v>9</v>
      </c>
      <c r="F153" s="5">
        <f t="shared" si="24"/>
        <v>479.99999999999994</v>
      </c>
      <c r="G153" s="1" t="s">
        <v>10</v>
      </c>
      <c r="H153" s="2">
        <f t="shared" si="25"/>
        <v>8</v>
      </c>
      <c r="I153" s="1" t="s">
        <v>1</v>
      </c>
      <c r="J153" s="5">
        <f t="shared" si="26"/>
        <v>0</v>
      </c>
      <c r="K153" s="1" t="s">
        <v>0</v>
      </c>
    </row>
    <row r="154" spans="1:11" x14ac:dyDescent="0.25">
      <c r="B154" s="1" t="s">
        <v>8</v>
      </c>
      <c r="D154" s="4">
        <v>2000</v>
      </c>
      <c r="E154" s="1" t="s">
        <v>9</v>
      </c>
      <c r="F154" s="5">
        <f t="shared" si="24"/>
        <v>599.99999999999989</v>
      </c>
      <c r="G154" s="1" t="s">
        <v>10</v>
      </c>
      <c r="H154" s="2">
        <f t="shared" si="25"/>
        <v>10</v>
      </c>
      <c r="I154" s="1" t="s">
        <v>1</v>
      </c>
      <c r="J154" s="5">
        <f t="shared" si="26"/>
        <v>0</v>
      </c>
      <c r="K154" s="1" t="s">
        <v>0</v>
      </c>
    </row>
    <row r="155" spans="1:11" x14ac:dyDescent="0.25">
      <c r="D155" s="4"/>
      <c r="F155" s="5"/>
      <c r="H155" s="2"/>
      <c r="J155" s="5"/>
    </row>
    <row r="156" spans="1:11" x14ac:dyDescent="0.25">
      <c r="A156" s="7" t="s">
        <v>5</v>
      </c>
      <c r="B156" s="8">
        <v>70</v>
      </c>
      <c r="C156" s="9" t="s">
        <v>6</v>
      </c>
      <c r="D156" s="9"/>
      <c r="E156" s="9"/>
      <c r="F156" s="15">
        <f>$G$36*B156/100</f>
        <v>3.1111111111111116</v>
      </c>
      <c r="G156" s="9" t="s">
        <v>7</v>
      </c>
      <c r="H156" s="9"/>
      <c r="I156" s="58" t="s">
        <v>17</v>
      </c>
      <c r="J156" s="15">
        <f>F156/1000*60*60</f>
        <v>11.200000000000003</v>
      </c>
      <c r="K156" s="10" t="s">
        <v>71</v>
      </c>
    </row>
    <row r="157" spans="1:11" x14ac:dyDescent="0.25">
      <c r="B157" s="1" t="s">
        <v>8</v>
      </c>
      <c r="D157" s="4">
        <v>100</v>
      </c>
      <c r="E157" s="1" t="s">
        <v>9</v>
      </c>
      <c r="F157" s="5">
        <f>D157/F$156</f>
        <v>32.142857142857139</v>
      </c>
      <c r="G157" s="1" t="s">
        <v>10</v>
      </c>
      <c r="H157" s="2">
        <f>INT(F157/60)</f>
        <v>0</v>
      </c>
      <c r="I157" s="1" t="s">
        <v>1</v>
      </c>
      <c r="J157" s="5">
        <f>MOD(ROUNDDOWN(F157,2),60)</f>
        <v>32.14</v>
      </c>
      <c r="K157" s="1" t="s">
        <v>0</v>
      </c>
    </row>
    <row r="158" spans="1:11" x14ac:dyDescent="0.25">
      <c r="B158" s="1" t="s">
        <v>8</v>
      </c>
      <c r="D158" s="4">
        <v>200</v>
      </c>
      <c r="E158" s="1" t="s">
        <v>9</v>
      </c>
      <c r="F158" s="5">
        <f t="shared" ref="F158:F166" si="27">D158/F$156</f>
        <v>64.285714285714278</v>
      </c>
      <c r="G158" s="1" t="s">
        <v>10</v>
      </c>
      <c r="H158" s="2">
        <f t="shared" ref="H158:H166" si="28">INT(F158/60)</f>
        <v>1</v>
      </c>
      <c r="I158" s="1" t="s">
        <v>1</v>
      </c>
      <c r="J158" s="5">
        <f t="shared" ref="J158:J166" si="29">MOD(ROUNDDOWN(F158,2),60)</f>
        <v>4.2800000000000011</v>
      </c>
      <c r="K158" s="1" t="s">
        <v>0</v>
      </c>
    </row>
    <row r="159" spans="1:11" x14ac:dyDescent="0.25">
      <c r="B159" s="1" t="s">
        <v>8</v>
      </c>
      <c r="D159" s="4">
        <v>300</v>
      </c>
      <c r="E159" s="1" t="s">
        <v>9</v>
      </c>
      <c r="F159" s="5">
        <f t="shared" si="27"/>
        <v>96.428571428571416</v>
      </c>
      <c r="G159" s="1" t="s">
        <v>10</v>
      </c>
      <c r="H159" s="2">
        <f t="shared" si="28"/>
        <v>1</v>
      </c>
      <c r="I159" s="1" t="s">
        <v>1</v>
      </c>
      <c r="J159" s="5">
        <f t="shared" si="29"/>
        <v>36.42</v>
      </c>
      <c r="K159" s="1" t="s">
        <v>0</v>
      </c>
    </row>
    <row r="160" spans="1:11" x14ac:dyDescent="0.25">
      <c r="B160" s="1" t="s">
        <v>8</v>
      </c>
      <c r="D160" s="4">
        <v>400</v>
      </c>
      <c r="E160" s="1" t="s">
        <v>9</v>
      </c>
      <c r="F160" s="5">
        <f t="shared" si="27"/>
        <v>128.57142857142856</v>
      </c>
      <c r="G160" s="1" t="s">
        <v>10</v>
      </c>
      <c r="H160" s="2">
        <f t="shared" si="28"/>
        <v>2</v>
      </c>
      <c r="I160" s="1" t="s">
        <v>1</v>
      </c>
      <c r="J160" s="5">
        <f t="shared" si="29"/>
        <v>8.5699999999999932</v>
      </c>
      <c r="K160" s="1" t="s">
        <v>0</v>
      </c>
    </row>
    <row r="161" spans="1:11" x14ac:dyDescent="0.25">
      <c r="B161" s="1" t="s">
        <v>8</v>
      </c>
      <c r="D161" s="4">
        <v>600</v>
      </c>
      <c r="E161" s="1" t="s">
        <v>9</v>
      </c>
      <c r="F161" s="5">
        <f t="shared" si="27"/>
        <v>192.85714285714283</v>
      </c>
      <c r="G161" s="1" t="s">
        <v>10</v>
      </c>
      <c r="H161" s="2">
        <f t="shared" si="28"/>
        <v>3</v>
      </c>
      <c r="I161" s="1" t="s">
        <v>1</v>
      </c>
      <c r="J161" s="5">
        <f t="shared" si="29"/>
        <v>12.849999999999994</v>
      </c>
      <c r="K161" s="1" t="s">
        <v>0</v>
      </c>
    </row>
    <row r="162" spans="1:11" x14ac:dyDescent="0.25">
      <c r="B162" s="1" t="s">
        <v>8</v>
      </c>
      <c r="D162" s="4">
        <v>800</v>
      </c>
      <c r="E162" s="1" t="s">
        <v>9</v>
      </c>
      <c r="F162" s="5">
        <f t="shared" si="27"/>
        <v>257.14285714285711</v>
      </c>
      <c r="G162" s="1" t="s">
        <v>10</v>
      </c>
      <c r="H162" s="2">
        <f t="shared" si="28"/>
        <v>4</v>
      </c>
      <c r="I162" s="1" t="s">
        <v>1</v>
      </c>
      <c r="J162" s="5">
        <f t="shared" si="29"/>
        <v>17.139999999999986</v>
      </c>
      <c r="K162" s="1" t="s">
        <v>0</v>
      </c>
    </row>
    <row r="163" spans="1:11" x14ac:dyDescent="0.25">
      <c r="B163" s="1" t="s">
        <v>8</v>
      </c>
      <c r="D163" s="4">
        <v>1000</v>
      </c>
      <c r="E163" s="1" t="s">
        <v>9</v>
      </c>
      <c r="F163" s="5">
        <f t="shared" si="27"/>
        <v>321.42857142857139</v>
      </c>
      <c r="G163" s="1" t="s">
        <v>10</v>
      </c>
      <c r="H163" s="2">
        <f t="shared" si="28"/>
        <v>5</v>
      </c>
      <c r="I163" s="1" t="s">
        <v>1</v>
      </c>
      <c r="J163" s="5">
        <f t="shared" si="29"/>
        <v>21.420000000000016</v>
      </c>
      <c r="K163" s="1" t="s">
        <v>0</v>
      </c>
    </row>
    <row r="164" spans="1:11" x14ac:dyDescent="0.25">
      <c r="B164" s="1" t="s">
        <v>8</v>
      </c>
      <c r="D164" s="4">
        <v>1200</v>
      </c>
      <c r="E164" s="1" t="s">
        <v>9</v>
      </c>
      <c r="F164" s="5">
        <f t="shared" si="27"/>
        <v>385.71428571428567</v>
      </c>
      <c r="G164" s="1" t="s">
        <v>10</v>
      </c>
      <c r="H164" s="2">
        <f t="shared" si="28"/>
        <v>6</v>
      </c>
      <c r="I164" s="1" t="s">
        <v>1</v>
      </c>
      <c r="J164" s="5">
        <f t="shared" si="29"/>
        <v>25.70999999999998</v>
      </c>
      <c r="K164" s="1" t="s">
        <v>0</v>
      </c>
    </row>
    <row r="165" spans="1:11" x14ac:dyDescent="0.25">
      <c r="B165" s="1" t="s">
        <v>8</v>
      </c>
      <c r="D165" s="4">
        <v>1600</v>
      </c>
      <c r="E165" s="1" t="s">
        <v>9</v>
      </c>
      <c r="F165" s="5">
        <f t="shared" si="27"/>
        <v>514.28571428571422</v>
      </c>
      <c r="G165" s="1" t="s">
        <v>10</v>
      </c>
      <c r="H165" s="2">
        <f t="shared" si="28"/>
        <v>8</v>
      </c>
      <c r="I165" s="1" t="s">
        <v>1</v>
      </c>
      <c r="J165" s="5">
        <f t="shared" si="29"/>
        <v>34.279999999999973</v>
      </c>
      <c r="K165" s="1" t="s">
        <v>0</v>
      </c>
    </row>
    <row r="166" spans="1:11" x14ac:dyDescent="0.25">
      <c r="B166" s="1" t="s">
        <v>8</v>
      </c>
      <c r="D166" s="4">
        <v>2000</v>
      </c>
      <c r="E166" s="1" t="s">
        <v>9</v>
      </c>
      <c r="F166" s="5">
        <f t="shared" si="27"/>
        <v>642.85714285714278</v>
      </c>
      <c r="G166" s="1" t="s">
        <v>10</v>
      </c>
      <c r="H166" s="2">
        <f t="shared" si="28"/>
        <v>10</v>
      </c>
      <c r="I166" s="1" t="s">
        <v>1</v>
      </c>
      <c r="J166" s="5">
        <f t="shared" si="29"/>
        <v>42.850000000000023</v>
      </c>
      <c r="K166" s="1" t="s">
        <v>0</v>
      </c>
    </row>
    <row r="167" spans="1:11" x14ac:dyDescent="0.25">
      <c r="D167" s="4"/>
      <c r="F167" s="5"/>
      <c r="H167" s="2"/>
      <c r="J167" s="5"/>
    </row>
    <row r="168" spans="1:11" x14ac:dyDescent="0.25">
      <c r="A168" s="7" t="s">
        <v>5</v>
      </c>
      <c r="B168" s="8">
        <v>65</v>
      </c>
      <c r="C168" s="9" t="s">
        <v>6</v>
      </c>
      <c r="D168" s="9"/>
      <c r="E168" s="9"/>
      <c r="F168" s="15">
        <f>$G$36*B168/100</f>
        <v>2.8888888888888893</v>
      </c>
      <c r="G168" s="9" t="s">
        <v>7</v>
      </c>
      <c r="H168" s="9"/>
      <c r="I168" s="58" t="s">
        <v>17</v>
      </c>
      <c r="J168" s="15">
        <f>F168/1000*60*60</f>
        <v>10.4</v>
      </c>
      <c r="K168" s="10" t="s">
        <v>71</v>
      </c>
    </row>
    <row r="169" spans="1:11" x14ac:dyDescent="0.25">
      <c r="B169" s="1" t="s">
        <v>8</v>
      </c>
      <c r="D169" s="4">
        <v>100</v>
      </c>
      <c r="E169" s="1" t="s">
        <v>9</v>
      </c>
      <c r="F169" s="5">
        <f>D169/F$168</f>
        <v>34.615384615384613</v>
      </c>
      <c r="G169" s="1" t="s">
        <v>10</v>
      </c>
      <c r="H169" s="2">
        <f>INT(F169/60)</f>
        <v>0</v>
      </c>
      <c r="I169" s="1" t="s">
        <v>1</v>
      </c>
      <c r="J169" s="5">
        <f>MOD(ROUNDDOWN(F169,2),60)</f>
        <v>34.61</v>
      </c>
      <c r="K169" s="1" t="s">
        <v>0</v>
      </c>
    </row>
    <row r="170" spans="1:11" x14ac:dyDescent="0.25">
      <c r="B170" s="1" t="s">
        <v>8</v>
      </c>
      <c r="D170" s="4">
        <v>200</v>
      </c>
      <c r="E170" s="1" t="s">
        <v>9</v>
      </c>
      <c r="F170" s="5">
        <f t="shared" ref="F170:F178" si="30">D170/F$168</f>
        <v>69.230769230769226</v>
      </c>
      <c r="G170" s="1" t="s">
        <v>10</v>
      </c>
      <c r="H170" s="2">
        <f t="shared" ref="H170:H178" si="31">INT(F170/60)</f>
        <v>1</v>
      </c>
      <c r="I170" s="1" t="s">
        <v>1</v>
      </c>
      <c r="J170" s="5">
        <f t="shared" ref="J170:J178" si="32">MOD(ROUNDDOWN(F170,2),60)</f>
        <v>9.230000000000004</v>
      </c>
      <c r="K170" s="1" t="s">
        <v>0</v>
      </c>
    </row>
    <row r="171" spans="1:11" x14ac:dyDescent="0.25">
      <c r="B171" s="1" t="s">
        <v>8</v>
      </c>
      <c r="D171" s="4">
        <v>300</v>
      </c>
      <c r="E171" s="1" t="s">
        <v>9</v>
      </c>
      <c r="F171" s="5">
        <f t="shared" si="30"/>
        <v>103.84615384615383</v>
      </c>
      <c r="G171" s="1" t="s">
        <v>10</v>
      </c>
      <c r="H171" s="2">
        <f t="shared" si="31"/>
        <v>1</v>
      </c>
      <c r="I171" s="1" t="s">
        <v>1</v>
      </c>
      <c r="J171" s="5">
        <f t="shared" si="32"/>
        <v>43.84</v>
      </c>
      <c r="K171" s="1" t="s">
        <v>0</v>
      </c>
    </row>
    <row r="172" spans="1:11" x14ac:dyDescent="0.25">
      <c r="B172" s="1" t="s">
        <v>8</v>
      </c>
      <c r="D172" s="4">
        <v>400</v>
      </c>
      <c r="E172" s="1" t="s">
        <v>9</v>
      </c>
      <c r="F172" s="5">
        <f t="shared" si="30"/>
        <v>138.46153846153845</v>
      </c>
      <c r="G172" s="1" t="s">
        <v>10</v>
      </c>
      <c r="H172" s="2">
        <f t="shared" si="31"/>
        <v>2</v>
      </c>
      <c r="I172" s="1" t="s">
        <v>1</v>
      </c>
      <c r="J172" s="5">
        <f t="shared" si="32"/>
        <v>18.460000000000008</v>
      </c>
      <c r="K172" s="1" t="s">
        <v>0</v>
      </c>
    </row>
    <row r="173" spans="1:11" x14ac:dyDescent="0.25">
      <c r="B173" s="1" t="s">
        <v>8</v>
      </c>
      <c r="D173" s="4">
        <v>600</v>
      </c>
      <c r="E173" s="1" t="s">
        <v>9</v>
      </c>
      <c r="F173" s="5">
        <f t="shared" si="30"/>
        <v>207.69230769230765</v>
      </c>
      <c r="G173" s="1" t="s">
        <v>10</v>
      </c>
      <c r="H173" s="2">
        <f t="shared" si="31"/>
        <v>3</v>
      </c>
      <c r="I173" s="1" t="s">
        <v>1</v>
      </c>
      <c r="J173" s="5">
        <f t="shared" si="32"/>
        <v>27.689999999999998</v>
      </c>
      <c r="K173" s="1" t="s">
        <v>0</v>
      </c>
    </row>
    <row r="174" spans="1:11" x14ac:dyDescent="0.25">
      <c r="B174" s="1" t="s">
        <v>8</v>
      </c>
      <c r="D174" s="4">
        <v>800</v>
      </c>
      <c r="E174" s="1" t="s">
        <v>9</v>
      </c>
      <c r="F174" s="5">
        <f t="shared" si="30"/>
        <v>276.92307692307691</v>
      </c>
      <c r="G174" s="1" t="s">
        <v>10</v>
      </c>
      <c r="H174" s="2">
        <f t="shared" si="31"/>
        <v>4</v>
      </c>
      <c r="I174" s="1" t="s">
        <v>1</v>
      </c>
      <c r="J174" s="5">
        <f t="shared" si="32"/>
        <v>36.920000000000016</v>
      </c>
      <c r="K174" s="1" t="s">
        <v>0</v>
      </c>
    </row>
    <row r="175" spans="1:11" x14ac:dyDescent="0.25">
      <c r="B175" s="1" t="s">
        <v>8</v>
      </c>
      <c r="D175" s="4">
        <v>1000</v>
      </c>
      <c r="E175" s="1" t="s">
        <v>9</v>
      </c>
      <c r="F175" s="5">
        <f t="shared" si="30"/>
        <v>346.15384615384613</v>
      </c>
      <c r="G175" s="1" t="s">
        <v>10</v>
      </c>
      <c r="H175" s="2">
        <f t="shared" si="31"/>
        <v>5</v>
      </c>
      <c r="I175" s="1" t="s">
        <v>1</v>
      </c>
      <c r="J175" s="5">
        <f t="shared" si="32"/>
        <v>46.149999999999977</v>
      </c>
      <c r="K175" s="1" t="s">
        <v>0</v>
      </c>
    </row>
    <row r="176" spans="1:11" x14ac:dyDescent="0.25">
      <c r="B176" s="1" t="s">
        <v>8</v>
      </c>
      <c r="D176" s="4">
        <v>1200</v>
      </c>
      <c r="E176" s="1" t="s">
        <v>9</v>
      </c>
      <c r="F176" s="5">
        <f t="shared" si="30"/>
        <v>415.3846153846153</v>
      </c>
      <c r="G176" s="1" t="s">
        <v>10</v>
      </c>
      <c r="H176" s="2">
        <f t="shared" si="31"/>
        <v>6</v>
      </c>
      <c r="I176" s="1" t="s">
        <v>1</v>
      </c>
      <c r="J176" s="5">
        <f t="shared" si="32"/>
        <v>55.379999999999995</v>
      </c>
      <c r="K176" s="1" t="s">
        <v>0</v>
      </c>
    </row>
    <row r="177" spans="1:11" x14ac:dyDescent="0.25">
      <c r="B177" s="1" t="s">
        <v>8</v>
      </c>
      <c r="D177" s="4">
        <v>1600</v>
      </c>
      <c r="E177" s="1" t="s">
        <v>9</v>
      </c>
      <c r="F177" s="5">
        <f t="shared" si="30"/>
        <v>553.84615384615381</v>
      </c>
      <c r="G177" s="1" t="s">
        <v>10</v>
      </c>
      <c r="H177" s="2">
        <f t="shared" si="31"/>
        <v>9</v>
      </c>
      <c r="I177" s="1" t="s">
        <v>1</v>
      </c>
      <c r="J177" s="5">
        <f t="shared" si="32"/>
        <v>13.840000000000032</v>
      </c>
      <c r="K177" s="1" t="s">
        <v>0</v>
      </c>
    </row>
    <row r="178" spans="1:11" x14ac:dyDescent="0.25">
      <c r="B178" s="1" t="s">
        <v>8</v>
      </c>
      <c r="D178" s="4">
        <v>2000</v>
      </c>
      <c r="E178" s="1" t="s">
        <v>9</v>
      </c>
      <c r="F178" s="5">
        <f t="shared" si="30"/>
        <v>692.30769230769226</v>
      </c>
      <c r="G178" s="1" t="s">
        <v>10</v>
      </c>
      <c r="H178" s="2">
        <f t="shared" si="31"/>
        <v>11</v>
      </c>
      <c r="I178" s="1" t="s">
        <v>1</v>
      </c>
      <c r="J178" s="5">
        <f t="shared" si="32"/>
        <v>32.299999999999955</v>
      </c>
      <c r="K178" s="1" t="s">
        <v>0</v>
      </c>
    </row>
    <row r="179" spans="1:11" x14ac:dyDescent="0.25">
      <c r="D179" s="4"/>
      <c r="F179" s="5"/>
      <c r="H179" s="2"/>
      <c r="J179" s="5"/>
    </row>
    <row r="180" spans="1:11" x14ac:dyDescent="0.25">
      <c r="A180" s="7" t="s">
        <v>5</v>
      </c>
      <c r="B180" s="8">
        <v>60</v>
      </c>
      <c r="C180" s="9" t="s">
        <v>6</v>
      </c>
      <c r="D180" s="9"/>
      <c r="E180" s="9"/>
      <c r="F180" s="15">
        <f>$G$36*B180/100</f>
        <v>2.666666666666667</v>
      </c>
      <c r="G180" s="9" t="s">
        <v>7</v>
      </c>
      <c r="H180" s="9"/>
      <c r="I180" s="58" t="s">
        <v>17</v>
      </c>
      <c r="J180" s="15">
        <f>F180/1000*60*60</f>
        <v>9.6000000000000014</v>
      </c>
      <c r="K180" s="10" t="s">
        <v>71</v>
      </c>
    </row>
    <row r="181" spans="1:11" x14ac:dyDescent="0.25">
      <c r="B181" s="1" t="s">
        <v>8</v>
      </c>
      <c r="D181" s="4">
        <v>100</v>
      </c>
      <c r="E181" s="1" t="s">
        <v>9</v>
      </c>
      <c r="F181" s="5">
        <f>D181/F$180</f>
        <v>37.499999999999993</v>
      </c>
      <c r="G181" s="1" t="s">
        <v>10</v>
      </c>
      <c r="H181" s="2">
        <f>INT(F181/60)</f>
        <v>0</v>
      </c>
      <c r="I181" s="1" t="s">
        <v>1</v>
      </c>
      <c r="J181" s="5">
        <f>MOD(ROUNDDOWN(F181,2),60)</f>
        <v>37.5</v>
      </c>
      <c r="K181" s="1" t="s">
        <v>0</v>
      </c>
    </row>
    <row r="182" spans="1:11" x14ac:dyDescent="0.25">
      <c r="B182" s="1" t="s">
        <v>8</v>
      </c>
      <c r="D182" s="4">
        <v>200</v>
      </c>
      <c r="E182" s="1" t="s">
        <v>9</v>
      </c>
      <c r="F182" s="5">
        <f t="shared" ref="F182:F190" si="33">D182/F$180</f>
        <v>74.999999999999986</v>
      </c>
      <c r="G182" s="1" t="s">
        <v>10</v>
      </c>
      <c r="H182" s="2">
        <f t="shared" ref="H182:H190" si="34">INT(F182/60)</f>
        <v>1</v>
      </c>
      <c r="I182" s="1" t="s">
        <v>1</v>
      </c>
      <c r="J182" s="5">
        <f t="shared" ref="J182:J190" si="35">MOD(ROUNDDOWN(F182,2),60)</f>
        <v>15</v>
      </c>
      <c r="K182" s="1" t="s">
        <v>0</v>
      </c>
    </row>
    <row r="183" spans="1:11" x14ac:dyDescent="0.25">
      <c r="B183" s="1" t="s">
        <v>8</v>
      </c>
      <c r="D183" s="4">
        <v>300</v>
      </c>
      <c r="E183" s="1" t="s">
        <v>9</v>
      </c>
      <c r="F183" s="5">
        <f t="shared" si="33"/>
        <v>112.49999999999999</v>
      </c>
      <c r="G183" s="1" t="s">
        <v>10</v>
      </c>
      <c r="H183" s="2">
        <f t="shared" si="34"/>
        <v>1</v>
      </c>
      <c r="I183" s="1" t="s">
        <v>1</v>
      </c>
      <c r="J183" s="5">
        <f t="shared" si="35"/>
        <v>52.5</v>
      </c>
      <c r="K183" s="1" t="s">
        <v>0</v>
      </c>
    </row>
    <row r="184" spans="1:11" x14ac:dyDescent="0.25">
      <c r="B184" s="1" t="s">
        <v>8</v>
      </c>
      <c r="D184" s="4">
        <v>400</v>
      </c>
      <c r="E184" s="1" t="s">
        <v>9</v>
      </c>
      <c r="F184" s="5">
        <f t="shared" si="33"/>
        <v>149.99999999999997</v>
      </c>
      <c r="G184" s="1" t="s">
        <v>10</v>
      </c>
      <c r="H184" s="2">
        <f t="shared" si="34"/>
        <v>2</v>
      </c>
      <c r="I184" s="1" t="s">
        <v>1</v>
      </c>
      <c r="J184" s="5">
        <f t="shared" si="35"/>
        <v>30</v>
      </c>
      <c r="K184" s="1" t="s">
        <v>0</v>
      </c>
    </row>
    <row r="185" spans="1:11" x14ac:dyDescent="0.25">
      <c r="B185" s="1" t="s">
        <v>8</v>
      </c>
      <c r="D185" s="4">
        <v>600</v>
      </c>
      <c r="E185" s="1" t="s">
        <v>9</v>
      </c>
      <c r="F185" s="5">
        <f t="shared" si="33"/>
        <v>224.99999999999997</v>
      </c>
      <c r="G185" s="1" t="s">
        <v>10</v>
      </c>
      <c r="H185" s="2">
        <f t="shared" si="34"/>
        <v>3</v>
      </c>
      <c r="I185" s="1" t="s">
        <v>1</v>
      </c>
      <c r="J185" s="5">
        <f t="shared" si="35"/>
        <v>45</v>
      </c>
      <c r="K185" s="1" t="s">
        <v>0</v>
      </c>
    </row>
    <row r="186" spans="1:11" x14ac:dyDescent="0.25">
      <c r="B186" s="1" t="s">
        <v>8</v>
      </c>
      <c r="D186" s="4">
        <v>800</v>
      </c>
      <c r="E186" s="1" t="s">
        <v>9</v>
      </c>
      <c r="F186" s="5">
        <f t="shared" si="33"/>
        <v>299.99999999999994</v>
      </c>
      <c r="G186" s="1" t="s">
        <v>10</v>
      </c>
      <c r="H186" s="2">
        <f t="shared" si="34"/>
        <v>5</v>
      </c>
      <c r="I186" s="1" t="s">
        <v>1</v>
      </c>
      <c r="J186" s="5">
        <f t="shared" si="35"/>
        <v>0</v>
      </c>
      <c r="K186" s="1" t="s">
        <v>0</v>
      </c>
    </row>
    <row r="187" spans="1:11" x14ac:dyDescent="0.25">
      <c r="B187" s="1" t="s">
        <v>8</v>
      </c>
      <c r="D187" s="4">
        <v>1000</v>
      </c>
      <c r="E187" s="1" t="s">
        <v>9</v>
      </c>
      <c r="F187" s="5">
        <f t="shared" si="33"/>
        <v>374.99999999999994</v>
      </c>
      <c r="G187" s="1" t="s">
        <v>10</v>
      </c>
      <c r="H187" s="2">
        <f t="shared" si="34"/>
        <v>6</v>
      </c>
      <c r="I187" s="1" t="s">
        <v>1</v>
      </c>
      <c r="J187" s="5">
        <f t="shared" si="35"/>
        <v>15</v>
      </c>
      <c r="K187" s="1" t="s">
        <v>0</v>
      </c>
    </row>
    <row r="188" spans="1:11" x14ac:dyDescent="0.25">
      <c r="B188" s="1" t="s">
        <v>8</v>
      </c>
      <c r="D188" s="4">
        <v>1200</v>
      </c>
      <c r="E188" s="1" t="s">
        <v>9</v>
      </c>
      <c r="F188" s="5">
        <f t="shared" si="33"/>
        <v>449.99999999999994</v>
      </c>
      <c r="G188" s="1" t="s">
        <v>10</v>
      </c>
      <c r="H188" s="2">
        <f t="shared" si="34"/>
        <v>7</v>
      </c>
      <c r="I188" s="1" t="s">
        <v>1</v>
      </c>
      <c r="J188" s="5">
        <f t="shared" si="35"/>
        <v>30</v>
      </c>
      <c r="K188" s="1" t="s">
        <v>0</v>
      </c>
    </row>
    <row r="189" spans="1:11" x14ac:dyDescent="0.25">
      <c r="B189" s="1" t="s">
        <v>8</v>
      </c>
      <c r="D189" s="4">
        <v>1600</v>
      </c>
      <c r="E189" s="1" t="s">
        <v>9</v>
      </c>
      <c r="F189" s="5">
        <f t="shared" si="33"/>
        <v>599.99999999999989</v>
      </c>
      <c r="G189" s="1" t="s">
        <v>10</v>
      </c>
      <c r="H189" s="2">
        <f t="shared" si="34"/>
        <v>10</v>
      </c>
      <c r="I189" s="1" t="s">
        <v>1</v>
      </c>
      <c r="J189" s="5">
        <f t="shared" si="35"/>
        <v>0</v>
      </c>
      <c r="K189" s="1" t="s">
        <v>0</v>
      </c>
    </row>
    <row r="190" spans="1:11" x14ac:dyDescent="0.25">
      <c r="B190" s="1" t="s">
        <v>8</v>
      </c>
      <c r="D190" s="4">
        <v>2000</v>
      </c>
      <c r="E190" s="1" t="s">
        <v>9</v>
      </c>
      <c r="F190" s="5">
        <f t="shared" si="33"/>
        <v>749.99999999999989</v>
      </c>
      <c r="G190" s="1" t="s">
        <v>10</v>
      </c>
      <c r="H190" s="2">
        <f t="shared" si="34"/>
        <v>12</v>
      </c>
      <c r="I190" s="1" t="s">
        <v>1</v>
      </c>
      <c r="J190" s="5">
        <f t="shared" si="35"/>
        <v>30</v>
      </c>
      <c r="K190" s="1" t="s">
        <v>0</v>
      </c>
    </row>
    <row r="192" spans="1:11" x14ac:dyDescent="0.25">
      <c r="A192" s="7" t="s">
        <v>5</v>
      </c>
      <c r="B192" s="8">
        <v>55</v>
      </c>
      <c r="C192" s="9" t="s">
        <v>6</v>
      </c>
      <c r="D192" s="9"/>
      <c r="E192" s="9"/>
      <c r="F192" s="15">
        <f>$G$36*B192/100</f>
        <v>2.4444444444444446</v>
      </c>
      <c r="G192" s="9" t="s">
        <v>7</v>
      </c>
      <c r="H192" s="9"/>
      <c r="I192" s="58" t="s">
        <v>17</v>
      </c>
      <c r="J192" s="15">
        <f>F192/1000*60*60</f>
        <v>8.8000000000000025</v>
      </c>
      <c r="K192" s="10" t="s">
        <v>71</v>
      </c>
    </row>
    <row r="193" spans="1:11" x14ac:dyDescent="0.25">
      <c r="B193" s="1" t="s">
        <v>8</v>
      </c>
      <c r="D193" s="4">
        <v>100</v>
      </c>
      <c r="E193" s="1" t="s">
        <v>9</v>
      </c>
      <c r="F193" s="5">
        <f>D193/F$192</f>
        <v>40.909090909090907</v>
      </c>
      <c r="G193" s="1" t="s">
        <v>10</v>
      </c>
      <c r="H193" s="2">
        <f>INT(F193/60)</f>
        <v>0</v>
      </c>
      <c r="I193" s="1" t="s">
        <v>1</v>
      </c>
      <c r="J193" s="5">
        <f>MOD(ROUNDDOWN(F193,2),60)</f>
        <v>40.9</v>
      </c>
      <c r="K193" s="1" t="s">
        <v>0</v>
      </c>
    </row>
    <row r="194" spans="1:11" x14ac:dyDescent="0.25">
      <c r="B194" s="1" t="s">
        <v>8</v>
      </c>
      <c r="D194" s="4">
        <v>200</v>
      </c>
      <c r="E194" s="1" t="s">
        <v>9</v>
      </c>
      <c r="F194" s="5">
        <f t="shared" ref="F194:F202" si="36">D194/F$192</f>
        <v>81.818181818181813</v>
      </c>
      <c r="G194" s="1" t="s">
        <v>10</v>
      </c>
      <c r="H194" s="2">
        <f t="shared" ref="H194:H202" si="37">INT(F194/60)</f>
        <v>1</v>
      </c>
      <c r="I194" s="1" t="s">
        <v>1</v>
      </c>
      <c r="J194" s="5">
        <f t="shared" ref="J194:J202" si="38">MOD(ROUNDDOWN(F194,2),60)</f>
        <v>21.810000000000002</v>
      </c>
      <c r="K194" s="1" t="s">
        <v>0</v>
      </c>
    </row>
    <row r="195" spans="1:11" x14ac:dyDescent="0.25">
      <c r="B195" s="1" t="s">
        <v>8</v>
      </c>
      <c r="D195" s="4">
        <v>300</v>
      </c>
      <c r="E195" s="1" t="s">
        <v>9</v>
      </c>
      <c r="F195" s="5">
        <f t="shared" si="36"/>
        <v>122.72727272727272</v>
      </c>
      <c r="G195" s="1" t="s">
        <v>10</v>
      </c>
      <c r="H195" s="2">
        <f t="shared" si="37"/>
        <v>2</v>
      </c>
      <c r="I195" s="1" t="s">
        <v>1</v>
      </c>
      <c r="J195" s="5">
        <f t="shared" si="38"/>
        <v>2.7199999999999989</v>
      </c>
      <c r="K195" s="1" t="s">
        <v>0</v>
      </c>
    </row>
    <row r="196" spans="1:11" x14ac:dyDescent="0.25">
      <c r="B196" s="1" t="s">
        <v>8</v>
      </c>
      <c r="D196" s="4">
        <v>400</v>
      </c>
      <c r="E196" s="1" t="s">
        <v>9</v>
      </c>
      <c r="F196" s="5">
        <f t="shared" si="36"/>
        <v>163.63636363636363</v>
      </c>
      <c r="G196" s="1" t="s">
        <v>10</v>
      </c>
      <c r="H196" s="2">
        <f t="shared" si="37"/>
        <v>2</v>
      </c>
      <c r="I196" s="1" t="s">
        <v>1</v>
      </c>
      <c r="J196" s="5">
        <f t="shared" si="38"/>
        <v>43.629999999999995</v>
      </c>
      <c r="K196" s="1" t="s">
        <v>0</v>
      </c>
    </row>
    <row r="197" spans="1:11" x14ac:dyDescent="0.25">
      <c r="B197" s="1" t="s">
        <v>8</v>
      </c>
      <c r="D197" s="4">
        <v>600</v>
      </c>
      <c r="E197" s="1" t="s">
        <v>9</v>
      </c>
      <c r="F197" s="5">
        <f t="shared" si="36"/>
        <v>245.45454545454544</v>
      </c>
      <c r="G197" s="1" t="s">
        <v>10</v>
      </c>
      <c r="H197" s="2">
        <f t="shared" si="37"/>
        <v>4</v>
      </c>
      <c r="I197" s="1" t="s">
        <v>1</v>
      </c>
      <c r="J197" s="5">
        <f t="shared" si="38"/>
        <v>5.4499999999999886</v>
      </c>
      <c r="K197" s="1" t="s">
        <v>0</v>
      </c>
    </row>
    <row r="198" spans="1:11" x14ac:dyDescent="0.25">
      <c r="B198" s="1" t="s">
        <v>8</v>
      </c>
      <c r="D198" s="4">
        <v>800</v>
      </c>
      <c r="E198" s="1" t="s">
        <v>9</v>
      </c>
      <c r="F198" s="5">
        <f t="shared" si="36"/>
        <v>327.27272727272725</v>
      </c>
      <c r="G198" s="1" t="s">
        <v>10</v>
      </c>
      <c r="H198" s="2">
        <f t="shared" si="37"/>
        <v>5</v>
      </c>
      <c r="I198" s="1" t="s">
        <v>1</v>
      </c>
      <c r="J198" s="5">
        <f t="shared" si="38"/>
        <v>27.269999999999982</v>
      </c>
      <c r="K198" s="1" t="s">
        <v>0</v>
      </c>
    </row>
    <row r="199" spans="1:11" x14ac:dyDescent="0.25">
      <c r="B199" s="1" t="s">
        <v>8</v>
      </c>
      <c r="D199" s="4">
        <v>1000</v>
      </c>
      <c r="E199" s="1" t="s">
        <v>9</v>
      </c>
      <c r="F199" s="5">
        <f t="shared" si="36"/>
        <v>409.09090909090907</v>
      </c>
      <c r="G199" s="1" t="s">
        <v>10</v>
      </c>
      <c r="H199" s="2">
        <f t="shared" si="37"/>
        <v>6</v>
      </c>
      <c r="I199" s="1" t="s">
        <v>1</v>
      </c>
      <c r="J199" s="5">
        <f t="shared" si="38"/>
        <v>49.089999999999975</v>
      </c>
      <c r="K199" s="1" t="s">
        <v>0</v>
      </c>
    </row>
    <row r="200" spans="1:11" x14ac:dyDescent="0.25">
      <c r="B200" s="1" t="s">
        <v>8</v>
      </c>
      <c r="D200" s="4">
        <v>1200</v>
      </c>
      <c r="E200" s="1" t="s">
        <v>9</v>
      </c>
      <c r="F200" s="5">
        <f t="shared" si="36"/>
        <v>490.90909090909088</v>
      </c>
      <c r="G200" s="1" t="s">
        <v>10</v>
      </c>
      <c r="H200" s="2">
        <f t="shared" si="37"/>
        <v>8</v>
      </c>
      <c r="I200" s="1" t="s">
        <v>1</v>
      </c>
      <c r="J200" s="5">
        <f t="shared" si="38"/>
        <v>10.899999999999977</v>
      </c>
      <c r="K200" s="1" t="s">
        <v>0</v>
      </c>
    </row>
    <row r="201" spans="1:11" x14ac:dyDescent="0.25">
      <c r="B201" s="1" t="s">
        <v>8</v>
      </c>
      <c r="D201" s="4">
        <v>1600</v>
      </c>
      <c r="E201" s="1" t="s">
        <v>9</v>
      </c>
      <c r="F201" s="5">
        <f t="shared" si="36"/>
        <v>654.5454545454545</v>
      </c>
      <c r="G201" s="1" t="s">
        <v>10</v>
      </c>
      <c r="H201" s="2">
        <f t="shared" si="37"/>
        <v>10</v>
      </c>
      <c r="I201" s="1" t="s">
        <v>1</v>
      </c>
      <c r="J201" s="5">
        <f t="shared" si="38"/>
        <v>54.539999999999964</v>
      </c>
      <c r="K201" s="1" t="s">
        <v>0</v>
      </c>
    </row>
    <row r="202" spans="1:11" x14ac:dyDescent="0.25">
      <c r="B202" s="1" t="s">
        <v>8</v>
      </c>
      <c r="D202" s="4">
        <v>2000</v>
      </c>
      <c r="E202" s="1" t="s">
        <v>9</v>
      </c>
      <c r="F202" s="5">
        <f t="shared" si="36"/>
        <v>818.18181818181813</v>
      </c>
      <c r="G202" s="1" t="s">
        <v>10</v>
      </c>
      <c r="H202" s="2">
        <f t="shared" si="37"/>
        <v>13</v>
      </c>
      <c r="I202" s="1" t="s">
        <v>1</v>
      </c>
      <c r="J202" s="5">
        <f t="shared" si="38"/>
        <v>38.17999999999995</v>
      </c>
      <c r="K202" s="1" t="s">
        <v>0</v>
      </c>
    </row>
    <row r="204" spans="1:11" x14ac:dyDescent="0.25">
      <c r="A204" s="7" t="s">
        <v>5</v>
      </c>
      <c r="B204" s="8">
        <v>50</v>
      </c>
      <c r="C204" s="9" t="s">
        <v>6</v>
      </c>
      <c r="D204" s="9"/>
      <c r="E204" s="9"/>
      <c r="F204" s="15">
        <f>$G$36*B204/100</f>
        <v>2.2222222222222223</v>
      </c>
      <c r="G204" s="9" t="s">
        <v>7</v>
      </c>
      <c r="H204" s="9"/>
      <c r="I204" s="58" t="s">
        <v>17</v>
      </c>
      <c r="J204" s="15">
        <f>F204/1000*60*60</f>
        <v>8</v>
      </c>
      <c r="K204" s="10" t="s">
        <v>71</v>
      </c>
    </row>
    <row r="205" spans="1:11" x14ac:dyDescent="0.25">
      <c r="B205" s="1" t="s">
        <v>8</v>
      </c>
      <c r="D205" s="4">
        <v>100</v>
      </c>
      <c r="E205" s="1" t="s">
        <v>9</v>
      </c>
      <c r="F205" s="5">
        <f>D205/F$204</f>
        <v>45</v>
      </c>
      <c r="G205" s="1" t="s">
        <v>10</v>
      </c>
      <c r="H205" s="2">
        <f>INT(F205/60)</f>
        <v>0</v>
      </c>
      <c r="I205" s="1" t="s">
        <v>1</v>
      </c>
      <c r="J205" s="5">
        <f>MOD(ROUNDDOWN(F205,2),60)</f>
        <v>45</v>
      </c>
      <c r="K205" s="1" t="s">
        <v>0</v>
      </c>
    </row>
    <row r="206" spans="1:11" x14ac:dyDescent="0.25">
      <c r="B206" s="1" t="s">
        <v>8</v>
      </c>
      <c r="D206" s="4">
        <v>200</v>
      </c>
      <c r="E206" s="1" t="s">
        <v>9</v>
      </c>
      <c r="F206" s="5">
        <f t="shared" ref="F206:F214" si="39">D206/F$204</f>
        <v>90</v>
      </c>
      <c r="G206" s="1" t="s">
        <v>10</v>
      </c>
      <c r="H206" s="2">
        <f t="shared" ref="H206:H214" si="40">INT(F206/60)</f>
        <v>1</v>
      </c>
      <c r="I206" s="1" t="s">
        <v>1</v>
      </c>
      <c r="J206" s="5">
        <f t="shared" ref="J206:J214" si="41">MOD(ROUNDDOWN(F206,2),60)</f>
        <v>30</v>
      </c>
      <c r="K206" s="1" t="s">
        <v>0</v>
      </c>
    </row>
    <row r="207" spans="1:11" x14ac:dyDescent="0.25">
      <c r="B207" s="1" t="s">
        <v>8</v>
      </c>
      <c r="D207" s="4">
        <v>300</v>
      </c>
      <c r="E207" s="1" t="s">
        <v>9</v>
      </c>
      <c r="F207" s="5">
        <f t="shared" si="39"/>
        <v>135</v>
      </c>
      <c r="G207" s="1" t="s">
        <v>10</v>
      </c>
      <c r="H207" s="2">
        <f t="shared" si="40"/>
        <v>2</v>
      </c>
      <c r="I207" s="1" t="s">
        <v>1</v>
      </c>
      <c r="J207" s="5">
        <f t="shared" si="41"/>
        <v>15</v>
      </c>
      <c r="K207" s="1" t="s">
        <v>0</v>
      </c>
    </row>
    <row r="208" spans="1:11" x14ac:dyDescent="0.25">
      <c r="B208" s="1" t="s">
        <v>8</v>
      </c>
      <c r="D208" s="4">
        <v>400</v>
      </c>
      <c r="E208" s="1" t="s">
        <v>9</v>
      </c>
      <c r="F208" s="5">
        <f t="shared" si="39"/>
        <v>180</v>
      </c>
      <c r="G208" s="1" t="s">
        <v>10</v>
      </c>
      <c r="H208" s="2">
        <f t="shared" si="40"/>
        <v>3</v>
      </c>
      <c r="I208" s="1" t="s">
        <v>1</v>
      </c>
      <c r="J208" s="5">
        <f t="shared" si="41"/>
        <v>0</v>
      </c>
      <c r="K208" s="1" t="s">
        <v>0</v>
      </c>
    </row>
    <row r="209" spans="1:11" x14ac:dyDescent="0.25">
      <c r="B209" s="1" t="s">
        <v>8</v>
      </c>
      <c r="D209" s="4">
        <v>600</v>
      </c>
      <c r="E209" s="1" t="s">
        <v>9</v>
      </c>
      <c r="F209" s="5">
        <f t="shared" si="39"/>
        <v>270</v>
      </c>
      <c r="G209" s="1" t="s">
        <v>10</v>
      </c>
      <c r="H209" s="2">
        <f t="shared" si="40"/>
        <v>4</v>
      </c>
      <c r="I209" s="1" t="s">
        <v>1</v>
      </c>
      <c r="J209" s="5">
        <f t="shared" si="41"/>
        <v>30</v>
      </c>
      <c r="K209" s="1" t="s">
        <v>0</v>
      </c>
    </row>
    <row r="210" spans="1:11" x14ac:dyDescent="0.25">
      <c r="B210" s="1" t="s">
        <v>8</v>
      </c>
      <c r="D210" s="4">
        <v>800</v>
      </c>
      <c r="E210" s="1" t="s">
        <v>9</v>
      </c>
      <c r="F210" s="5">
        <f t="shared" si="39"/>
        <v>360</v>
      </c>
      <c r="G210" s="1" t="s">
        <v>10</v>
      </c>
      <c r="H210" s="2">
        <f t="shared" si="40"/>
        <v>6</v>
      </c>
      <c r="I210" s="1" t="s">
        <v>1</v>
      </c>
      <c r="J210" s="5">
        <f t="shared" si="41"/>
        <v>0</v>
      </c>
      <c r="K210" s="1" t="s">
        <v>0</v>
      </c>
    </row>
    <row r="211" spans="1:11" x14ac:dyDescent="0.25">
      <c r="B211" s="1" t="s">
        <v>8</v>
      </c>
      <c r="D211" s="4">
        <v>1000</v>
      </c>
      <c r="E211" s="1" t="s">
        <v>9</v>
      </c>
      <c r="F211" s="5">
        <f t="shared" si="39"/>
        <v>450</v>
      </c>
      <c r="G211" s="1" t="s">
        <v>10</v>
      </c>
      <c r="H211" s="2">
        <f t="shared" si="40"/>
        <v>7</v>
      </c>
      <c r="I211" s="1" t="s">
        <v>1</v>
      </c>
      <c r="J211" s="5">
        <f t="shared" si="41"/>
        <v>30</v>
      </c>
      <c r="K211" s="1" t="s">
        <v>0</v>
      </c>
    </row>
    <row r="212" spans="1:11" x14ac:dyDescent="0.25">
      <c r="B212" s="1" t="s">
        <v>8</v>
      </c>
      <c r="D212" s="4">
        <v>1200</v>
      </c>
      <c r="E212" s="1" t="s">
        <v>9</v>
      </c>
      <c r="F212" s="5">
        <f t="shared" si="39"/>
        <v>540</v>
      </c>
      <c r="G212" s="1" t="s">
        <v>10</v>
      </c>
      <c r="H212" s="2">
        <f t="shared" si="40"/>
        <v>9</v>
      </c>
      <c r="I212" s="1" t="s">
        <v>1</v>
      </c>
      <c r="J212" s="5">
        <f t="shared" si="41"/>
        <v>0</v>
      </c>
      <c r="K212" s="1" t="s">
        <v>0</v>
      </c>
    </row>
    <row r="213" spans="1:11" x14ac:dyDescent="0.25">
      <c r="B213" s="1" t="s">
        <v>8</v>
      </c>
      <c r="D213" s="4">
        <v>1600</v>
      </c>
      <c r="E213" s="1" t="s">
        <v>9</v>
      </c>
      <c r="F213" s="5">
        <f t="shared" si="39"/>
        <v>720</v>
      </c>
      <c r="G213" s="1" t="s">
        <v>10</v>
      </c>
      <c r="H213" s="2">
        <f t="shared" si="40"/>
        <v>12</v>
      </c>
      <c r="I213" s="1" t="s">
        <v>1</v>
      </c>
      <c r="J213" s="5">
        <f t="shared" si="41"/>
        <v>0</v>
      </c>
      <c r="K213" s="1" t="s">
        <v>0</v>
      </c>
    </row>
    <row r="214" spans="1:11" x14ac:dyDescent="0.25">
      <c r="B214" s="1" t="s">
        <v>8</v>
      </c>
      <c r="D214" s="4">
        <v>2000</v>
      </c>
      <c r="E214" s="1" t="s">
        <v>9</v>
      </c>
      <c r="F214" s="5">
        <f t="shared" si="39"/>
        <v>900</v>
      </c>
      <c r="G214" s="1" t="s">
        <v>10</v>
      </c>
      <c r="H214" s="2">
        <f t="shared" si="40"/>
        <v>15</v>
      </c>
      <c r="I214" s="1" t="s">
        <v>1</v>
      </c>
      <c r="J214" s="5">
        <f t="shared" si="41"/>
        <v>0</v>
      </c>
      <c r="K214" s="1" t="s">
        <v>0</v>
      </c>
    </row>
    <row r="216" spans="1:11" ht="26.25" x14ac:dyDescent="0.25">
      <c r="A216" s="26" t="s">
        <v>44</v>
      </c>
    </row>
    <row r="217" spans="1:11" x14ac:dyDescent="0.25">
      <c r="A217" s="24" t="s">
        <v>30</v>
      </c>
    </row>
    <row r="218" spans="1:11" x14ac:dyDescent="0.25">
      <c r="A218" s="23" t="s">
        <v>31</v>
      </c>
    </row>
    <row r="219" spans="1:11" x14ac:dyDescent="0.25">
      <c r="A219" s="23" t="s">
        <v>32</v>
      </c>
    </row>
    <row r="220" spans="1:11" x14ac:dyDescent="0.25">
      <c r="A220" s="24" t="s">
        <v>33</v>
      </c>
    </row>
    <row r="221" spans="1:11" x14ac:dyDescent="0.25">
      <c r="A221" s="23" t="s">
        <v>34</v>
      </c>
    </row>
    <row r="222" spans="1:11" x14ac:dyDescent="0.25">
      <c r="A222" s="23" t="s">
        <v>35</v>
      </c>
    </row>
    <row r="223" spans="1:11" x14ac:dyDescent="0.25">
      <c r="A223" s="23" t="s">
        <v>36</v>
      </c>
    </row>
    <row r="224" spans="1:11" x14ac:dyDescent="0.25">
      <c r="A224" s="24" t="s">
        <v>37</v>
      </c>
    </row>
    <row r="225" spans="1:1" x14ac:dyDescent="0.25">
      <c r="A225" s="23" t="s">
        <v>38</v>
      </c>
    </row>
    <row r="226" spans="1:1" x14ac:dyDescent="0.25">
      <c r="A226" s="23" t="s">
        <v>39</v>
      </c>
    </row>
    <row r="227" spans="1:1" x14ac:dyDescent="0.25">
      <c r="A227" s="23" t="s">
        <v>40</v>
      </c>
    </row>
    <row r="228" spans="1:1" x14ac:dyDescent="0.25">
      <c r="A228" s="24" t="s">
        <v>41</v>
      </c>
    </row>
    <row r="229" spans="1:1" x14ac:dyDescent="0.25">
      <c r="A229" s="23" t="s">
        <v>42</v>
      </c>
    </row>
    <row r="230" spans="1:1" x14ac:dyDescent="0.25">
      <c r="A230" s="23" t="s">
        <v>43</v>
      </c>
    </row>
    <row r="231" spans="1:1" x14ac:dyDescent="0.25">
      <c r="A231" s="24" t="s">
        <v>64</v>
      </c>
    </row>
    <row r="232" spans="1:1" x14ac:dyDescent="0.25">
      <c r="A232" s="23" t="s">
        <v>65</v>
      </c>
    </row>
    <row r="233" spans="1:1" x14ac:dyDescent="0.25">
      <c r="A233" s="23" t="s">
        <v>66</v>
      </c>
    </row>
  </sheetData>
  <mergeCells count="3">
    <mergeCell ref="H23:I23"/>
    <mergeCell ref="H29:I29"/>
    <mergeCell ref="H27:I27"/>
  </mergeCells>
  <phoneticPr fontId="1" type="noConversion"/>
  <pageMargins left="0.59055118110236215" right="0.59055118110236215" top="0.74803149606299213" bottom="0.74803149606299213" header="0.31496062992125984" footer="0.31496062992125984"/>
  <pageSetup paperSize="9" orientation="portrait" r:id="rId1"/>
  <rowBreaks count="6" manualBreakCount="6">
    <brk id="47" max="16383" man="1"/>
    <brk id="83" max="16383" man="1"/>
    <brk id="119" max="16383" man="1"/>
    <brk id="155" max="16383" man="1"/>
    <brk id="191" max="16383" man="1"/>
    <brk id="2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Wong Tak Shing</dc:creator>
  <cp:lastModifiedBy>Wong Tak Shing</cp:lastModifiedBy>
  <cp:lastPrinted>2016-11-10T08:16:24Z</cp:lastPrinted>
  <dcterms:created xsi:type="dcterms:W3CDTF">2016-10-14T01:05:48Z</dcterms:created>
  <dcterms:modified xsi:type="dcterms:W3CDTF">2016-11-30T23:31:37Z</dcterms:modified>
</cp:coreProperties>
</file>